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ther\Office of the Police and Crime Commissioner\GOVERNANCE\Police &amp; Crime Panel\Meetings\2026\10th July\"/>
    </mc:Choice>
  </mc:AlternateContent>
  <xr:revisionPtr revIDLastSave="0" documentId="13_ncr:1_{90CDF649-C182-4259-9B64-93663E257801}" xr6:coauthVersionLast="47" xr6:coauthVersionMax="47" xr10:uidLastSave="{00000000-0000-0000-0000-000000000000}"/>
  <bookViews>
    <workbookView xWindow="-110" yWindow="-110" windowWidth="19420" windowHeight="11500" xr2:uid="{4741BE4E-5680-4B0A-9273-E4BCA20B83DB}"/>
  </bookViews>
  <sheets>
    <sheet name="Annex 1 - Jan 2026 MTFP" sheetId="4" r:id="rId1"/>
    <sheet name="Annex 2 - May 2026 MTFP" sheetId="1" r:id="rId2"/>
    <sheet name="Annex 3 - MTFP rec Jan-May 2026" sheetId="2" r:id="rId3"/>
  </sheets>
  <externalReferences>
    <externalReference r:id="rId4"/>
  </externalReferences>
  <definedNames>
    <definedName name="App" localSheetId="2">#REF!</definedName>
    <definedName name="App">#REF!</definedName>
    <definedName name="Appendix3d" localSheetId="0">#REF!</definedName>
    <definedName name="Appendix3d" localSheetId="1">#REF!</definedName>
    <definedName name="Appendix3d" localSheetId="2">#REF!</definedName>
    <definedName name="Appendix3d">#REF!</definedName>
    <definedName name="DataRange" localSheetId="2">#REF!</definedName>
    <definedName name="DataRange">#REF!</definedName>
    <definedName name="HeaderRange" localSheetId="2">#REF!</definedName>
    <definedName name="HeaderRange">#REF!</definedName>
    <definedName name="_xlnm.Print_Area" localSheetId="0">'Annex 1 - Jan 2026 MTFP'!$A$1:$N$49</definedName>
    <definedName name="_xlnm.Print_Area" localSheetId="1">'Annex 2 - May 2026 MTFP'!$A$1:$N$49</definedName>
    <definedName name="_xlnm.Print_Area" localSheetId="2">'Annex 3 - MTFP rec Jan-May 2026'!$A$1:$J$54</definedName>
    <definedName name="Reserves" localSheetId="2">#REF!</definedName>
    <definedName name="Reserves">#REF!</definedName>
    <definedName name="SortRange" localSheetId="2">#REF!</definedName>
    <definedName name="SortRange">#REF!</definedName>
    <definedName name="Summary" localSheetId="2">#REF!</definedName>
    <definedName name="Summary">#REF!</definedName>
    <definedName name="Titles" localSheetId="2">#REF!</definedName>
    <definedName name="Titles">#REF!</definedName>
    <definedName name="TopSection" localSheetId="2">#REF!</definedName>
    <definedName name="TopSection">#REF!</definedName>
    <definedName name="yhdy">[1]Sheet1!$A$1:$I$645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" l="1"/>
  <c r="Z35" i="2"/>
  <c r="Y35" i="2"/>
  <c r="Z37" i="2" l="1"/>
  <c r="AA33" i="2"/>
  <c r="AA34" i="2"/>
  <c r="AA32" i="2"/>
  <c r="AA35" i="2" l="1"/>
  <c r="J44" i="2"/>
  <c r="J42" i="2"/>
  <c r="J35" i="2"/>
  <c r="J30" i="2"/>
  <c r="J28" i="2"/>
  <c r="J8" i="2"/>
  <c r="J32" i="2" l="1"/>
  <c r="H78" i="1"/>
  <c r="H75" i="1"/>
  <c r="H75" i="4" l="1"/>
  <c r="H78" i="4" s="1"/>
  <c r="J51" i="2" l="1"/>
  <c r="J21" i="2" l="1"/>
  <c r="J46" i="2" l="1"/>
  <c r="O32" i="2"/>
  <c r="J16" i="2"/>
  <c r="J23" i="2" l="1"/>
  <c r="J25" i="2" s="1"/>
  <c r="J49" i="2" s="1"/>
  <c r="J53" i="2" s="1"/>
</calcChain>
</file>

<file path=xl/sharedStrings.xml><?xml version="1.0" encoding="utf-8"?>
<sst xmlns="http://schemas.openxmlformats.org/spreadsheetml/2006/main" count="191" uniqueCount="113">
  <si>
    <t>Police and Crime Commissioner for Gwent / Heddlu Gwent Police</t>
  </si>
  <si>
    <t>( a )</t>
  </si>
  <si>
    <t>( b )</t>
  </si>
  <si>
    <t>( c )</t>
  </si>
  <si>
    <t>( d )</t>
  </si>
  <si>
    <t>( e )</t>
  </si>
  <si>
    <t>( f )</t>
  </si>
  <si>
    <t>2025/26</t>
  </si>
  <si>
    <t>2026/27</t>
  </si>
  <si>
    <t>2027/28</t>
  </si>
  <si>
    <t>2028/29</t>
  </si>
  <si>
    <t>2029/30</t>
  </si>
  <si>
    <t>Forecast</t>
  </si>
  <si>
    <t>Marker</t>
  </si>
  <si>
    <t>£'000s</t>
  </si>
  <si>
    <t>Effect of increases to authorised Establishment,  Pay Awards and Increments</t>
  </si>
  <si>
    <t xml:space="preserve">Non-Staff Inflation </t>
  </si>
  <si>
    <t>Apprenticeship Levy Scheme</t>
  </si>
  <si>
    <t>In Service Pressures / Developments</t>
  </si>
  <si>
    <t>Budget savings identified</t>
  </si>
  <si>
    <t>Finance costs</t>
  </si>
  <si>
    <t>Unavoidable Cost Increases</t>
  </si>
  <si>
    <t>Gross Budget Movement</t>
  </si>
  <si>
    <t>Recurring Base Budget Brought Forward</t>
  </si>
  <si>
    <t>Projected Budgetary Requirement</t>
  </si>
  <si>
    <t>% Increase on Previous Years Base Budget</t>
  </si>
  <si>
    <t>Funding</t>
  </si>
  <si>
    <t>Central Government Funding</t>
  </si>
  <si>
    <t xml:space="preserve">Police Grant </t>
  </si>
  <si>
    <t>Revenue Support Grant</t>
  </si>
  <si>
    <t>National Non-Domestic Rates</t>
  </si>
  <si>
    <t>Total Central Government Funding</t>
  </si>
  <si>
    <t>Council Tax</t>
  </si>
  <si>
    <t>Total Funding</t>
  </si>
  <si>
    <t>Projected Recurring Deficit / (Surplus) Before Efficiencies</t>
  </si>
  <si>
    <t xml:space="preserve">Efficiencies </t>
  </si>
  <si>
    <t>Future Year Continuous Improvement Scheme Savings</t>
  </si>
  <si>
    <t>Reserve Utilisation</t>
  </si>
  <si>
    <t>Projected Recurring Deficit/ (Surplus) After Efficiencies &amp; Reserve Utilisation</t>
  </si>
  <si>
    <t>additonal rev cap contrib</t>
  </si>
  <si>
    <t>wg cso funding reduction</t>
  </si>
  <si>
    <t>go safe funding shortfall share (NR)</t>
  </si>
  <si>
    <t>apprenticeships x15</t>
  </si>
  <si>
    <t>vp additional lease year (NR)</t>
  </si>
  <si>
    <t>additional acc</t>
  </si>
  <si>
    <t>5 additonal csos to get to 160fte</t>
  </si>
  <si>
    <t>insurance premiums increase</t>
  </si>
  <si>
    <t>taser refresh reserve force only</t>
  </si>
  <si>
    <t>wg schools liaison funding reduction to nil</t>
  </si>
  <si>
    <t xml:space="preserve">further WG CSO funding loss - assume capped at £2.46m </t>
  </si>
  <si>
    <t>6 months cost saved of CSO attrition 155 to 133 at 31/3/25 - 22 CSOs at £41k at 50%</t>
  </si>
  <si>
    <t>CT precept increas to £25</t>
  </si>
  <si>
    <t>CT tax base improvement</t>
  </si>
  <si>
    <t>various other per developments tab</t>
  </si>
  <si>
    <t>Notes: new costs not yet added</t>
  </si>
  <si>
    <t>250k</t>
  </si>
  <si>
    <t>Vantage Point 6 month lease plus network devleopments</t>
  </si>
  <si>
    <t xml:space="preserve">300k </t>
  </si>
  <si>
    <t xml:space="preserve">SARC </t>
  </si>
  <si>
    <t>£000</t>
  </si>
  <si>
    <t>Add: additional costs identified</t>
  </si>
  <si>
    <t>post Jan from local authorities</t>
  </si>
  <si>
    <t>Various additional budget pressures</t>
  </si>
  <si>
    <t>Less: further budget reductions and additional income identified</t>
  </si>
  <si>
    <t>increase in fees, income generation</t>
  </si>
  <si>
    <t xml:space="preserve">Notes: potential known items to close the gap: </t>
  </si>
  <si>
    <t>£'000</t>
  </si>
  <si>
    <t>Op safeguard funding - one off, non-recurrent funding for cell usage by HMPPS for prison overflow. Not in budget</t>
  </si>
  <si>
    <t>Op Uplift additional one off funding for officers above 1506 in 2023/24. Not in budget</t>
  </si>
  <si>
    <t xml:space="preserve">OPCC commissioing changes - unsure if reductions or recycled? </t>
  </si>
  <si>
    <t xml:space="preserve">Total movement </t>
  </si>
  <si>
    <t>one off funding for 2023/24 that is known about - not declared/realised yet</t>
  </si>
  <si>
    <t xml:space="preserve">Plus also savings to transfer from Productivity &amp; Efficiency working group as they are realised. </t>
  </si>
  <si>
    <t>Total movement</t>
  </si>
  <si>
    <t>amended in may 2023 mtfp</t>
  </si>
  <si>
    <t xml:space="preserve">Net movement costs and funding post PCP meeting </t>
  </si>
  <si>
    <t xml:space="preserve">total gap to fill from reserves in may 2023 mtfp - assume revised split of £5925k across 23/24 and 24/25 accordingly. </t>
  </si>
  <si>
    <t>Medium Term Financial Projections 2026/27 to 2030/31</t>
  </si>
  <si>
    <t>At 30th January 2026</t>
  </si>
  <si>
    <t>2030/31</t>
  </si>
  <si>
    <t>Maintenance costs for community engagemnt App - Neighbourhood Matters</t>
  </si>
  <si>
    <t>Future Year Staying Ahead Scheme Savings</t>
  </si>
  <si>
    <t>Effect of increases to Authorised Establishment,  Pay Awards and Increments</t>
  </si>
  <si>
    <t>Budget Savings Identified</t>
  </si>
  <si>
    <t>-</t>
  </si>
  <si>
    <t>Finance Costs</t>
  </si>
  <si>
    <t>Central Government Grant Funding</t>
  </si>
  <si>
    <t xml:space="preserve">Core Police Grant </t>
  </si>
  <si>
    <t>Total Central Government Grant Funding</t>
  </si>
  <si>
    <t>Council Tax Precept</t>
  </si>
  <si>
    <t xml:space="preserve">Projected budgetary requirement : 30th Jan 2026 MTFP </t>
  </si>
  <si>
    <t>At 29th May 2026</t>
  </si>
  <si>
    <t>RSG</t>
  </si>
  <si>
    <t>Police Grant</t>
  </si>
  <si>
    <t>NNDR</t>
  </si>
  <si>
    <t>Topup Grant, now based on funding formula and part of NHG</t>
  </si>
  <si>
    <t>Topup Grant, now part of NHG</t>
  </si>
  <si>
    <t xml:space="preserve">Increase in NHG (Include topup and Phase 2) </t>
  </si>
  <si>
    <t xml:space="preserve">NHG Phase 2- 18 Additional office </t>
  </si>
  <si>
    <t>Final settlement UK Gov/WG grant funding 30th Jan 2026</t>
  </si>
  <si>
    <t xml:space="preserve">Final settlement UK Gov/WG grant funding 29th May 2026 </t>
  </si>
  <si>
    <t>Projected continuous improvement programme saving 30th Jan 2026</t>
  </si>
  <si>
    <t>Projected continuous improvement programme saving 29th May 2026</t>
  </si>
  <si>
    <t>Projected deficit after efficiencies 30th Jan 2026</t>
  </si>
  <si>
    <t>Projected deficit after efficiencies 31st May 2026</t>
  </si>
  <si>
    <t xml:space="preserve">Projected budgetary requirement : 29th May 2026 MTFP </t>
  </si>
  <si>
    <t xml:space="preserve">PUP Grant- now part of core funding </t>
  </si>
  <si>
    <t>Decrease in NI funding</t>
  </si>
  <si>
    <t>Difference</t>
  </si>
  <si>
    <t>Total movement Jan-May 2026 - net increase in costs</t>
  </si>
  <si>
    <t>Reconciliation MTFP 2026-27 versions: January 2026 Settlement version to May 2026 position</t>
  </si>
  <si>
    <t xml:space="preserve">Projected Council Tax funding 30th January 2026 based on 6.99% </t>
  </si>
  <si>
    <r>
      <t xml:space="preserve">Confirmed Council Tax funding post veto based on 6.95% - </t>
    </r>
    <r>
      <rPr>
        <b/>
        <sz val="12"/>
        <rFont val="Arial"/>
        <family val="2"/>
      </rPr>
      <t>0.04%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</si>
</sst>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;[Red]\(#,##0\);&quot;-&quot;"/>
    <numFmt numFmtId="165" formatCode="#,##0.00000000000"/>
    <numFmt numFmtId="166" formatCode="#,##0.0000;[Red]\(#,##0.0000\);&quot;-&quot;"/>
    <numFmt numFmtId="167" formatCode="#,##0.000;[Red]\(#,##0.000\);&quot;-&quot;"/>
    <numFmt numFmtId="168" formatCode="0.0%"/>
    <numFmt numFmtId="169" formatCode="_-* #,##0_-;\-* #,##0_-;_-* &quot;-&quot;??_-;_-@_-"/>
    <numFmt numFmtId="170" formatCode="#,##0;\(#,##0\)"/>
    <numFmt numFmtId="171" formatCode="#,##0.0000;\(#,##0.000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2" fillId="0" borderId="1" xfId="1" applyBorder="1"/>
    <xf numFmtId="164" fontId="2" fillId="0" borderId="2" xfId="1" applyNumberFormat="1" applyBorder="1"/>
    <xf numFmtId="3" fontId="2" fillId="0" borderId="0" xfId="1" applyNumberFormat="1"/>
    <xf numFmtId="3" fontId="2" fillId="0" borderId="0" xfId="1" applyNumberFormat="1" applyAlignment="1">
      <alignment horizontal="center"/>
    </xf>
    <xf numFmtId="164" fontId="2" fillId="0" borderId="0" xfId="1" applyNumberFormat="1"/>
    <xf numFmtId="0" fontId="4" fillId="0" borderId="0" xfId="1" applyFont="1"/>
    <xf numFmtId="3" fontId="2" fillId="0" borderId="2" xfId="1" applyNumberFormat="1" applyBorder="1"/>
    <xf numFmtId="10" fontId="2" fillId="0" borderId="3" xfId="2" applyNumberFormat="1" applyFont="1" applyBorder="1"/>
    <xf numFmtId="10" fontId="2" fillId="0" borderId="3" xfId="2" applyNumberFormat="1" applyFont="1" applyFill="1" applyBorder="1"/>
    <xf numFmtId="10" fontId="2" fillId="0" borderId="0" xfId="2" applyNumberFormat="1" applyFont="1" applyBorder="1"/>
    <xf numFmtId="3" fontId="2" fillId="0" borderId="1" xfId="1" applyNumberFormat="1" applyBorder="1"/>
    <xf numFmtId="9" fontId="2" fillId="0" borderId="0" xfId="2" applyFont="1" applyBorder="1" applyAlignment="1">
      <alignment horizontal="center"/>
    </xf>
    <xf numFmtId="0" fontId="2" fillId="0" borderId="0" xfId="1" applyAlignment="1">
      <alignment horizontal="left" indent="2"/>
    </xf>
    <xf numFmtId="4" fontId="2" fillId="0" borderId="2" xfId="1" applyNumberFormat="1" applyBorder="1"/>
    <xf numFmtId="165" fontId="2" fillId="0" borderId="0" xfId="1" applyNumberFormat="1"/>
    <xf numFmtId="3" fontId="2" fillId="2" borderId="1" xfId="1" applyNumberFormat="1" applyFill="1" applyBorder="1"/>
    <xf numFmtId="166" fontId="2" fillId="2" borderId="1" xfId="1" applyNumberFormat="1" applyFill="1" applyBorder="1"/>
    <xf numFmtId="166" fontId="2" fillId="0" borderId="0" xfId="1" applyNumberFormat="1"/>
    <xf numFmtId="164" fontId="4" fillId="2" borderId="2" xfId="1" applyNumberFormat="1" applyFont="1" applyFill="1" applyBorder="1"/>
    <xf numFmtId="167" fontId="4" fillId="0" borderId="0" xfId="1" applyNumberFormat="1" applyFont="1"/>
    <xf numFmtId="3" fontId="4" fillId="0" borderId="0" xfId="1" applyNumberFormat="1" applyFont="1"/>
    <xf numFmtId="164" fontId="4" fillId="0" borderId="0" xfId="1" applyNumberFormat="1" applyFont="1"/>
    <xf numFmtId="167" fontId="4" fillId="2" borderId="2" xfId="1" applyNumberFormat="1" applyFont="1" applyFill="1" applyBorder="1"/>
    <xf numFmtId="167" fontId="2" fillId="0" borderId="0" xfId="1" applyNumberFormat="1"/>
    <xf numFmtId="3" fontId="4" fillId="2" borderId="2" xfId="1" applyNumberFormat="1" applyFont="1" applyFill="1" applyBorder="1"/>
    <xf numFmtId="167" fontId="7" fillId="2" borderId="2" xfId="1" applyNumberFormat="1" applyFont="1" applyFill="1" applyBorder="1"/>
    <xf numFmtId="167" fontId="7" fillId="0" borderId="0" xfId="1" applyNumberFormat="1" applyFont="1"/>
    <xf numFmtId="167" fontId="2" fillId="2" borderId="2" xfId="1" applyNumberFormat="1" applyFill="1" applyBorder="1"/>
    <xf numFmtId="3" fontId="2" fillId="2" borderId="2" xfId="1" applyNumberFormat="1" applyFill="1" applyBorder="1"/>
    <xf numFmtId="164" fontId="7" fillId="0" borderId="0" xfId="1" applyNumberFormat="1" applyFont="1"/>
    <xf numFmtId="164" fontId="4" fillId="2" borderId="3" xfId="1" applyNumberFormat="1" applyFont="1" applyFill="1" applyBorder="1"/>
    <xf numFmtId="3" fontId="2" fillId="3" borderId="0" xfId="1" applyNumberFormat="1" applyFill="1"/>
    <xf numFmtId="0" fontId="2" fillId="0" borderId="0" xfId="1" applyAlignment="1">
      <alignment wrapText="1"/>
    </xf>
    <xf numFmtId="3" fontId="2" fillId="0" borderId="4" xfId="1" applyNumberFormat="1" applyBorder="1"/>
    <xf numFmtId="0" fontId="9" fillId="0" borderId="0" xfId="4" applyFont="1"/>
    <xf numFmtId="0" fontId="8" fillId="0" borderId="0" xfId="4"/>
    <xf numFmtId="169" fontId="0" fillId="0" borderId="0" xfId="5" applyNumberFormat="1" applyFont="1"/>
    <xf numFmtId="0" fontId="8" fillId="0" borderId="5" xfId="4" applyBorder="1"/>
    <xf numFmtId="0" fontId="8" fillId="0" borderId="6" xfId="4" applyBorder="1"/>
    <xf numFmtId="169" fontId="3" fillId="0" borderId="6" xfId="5" quotePrefix="1" applyNumberFormat="1" applyFont="1" applyBorder="1" applyAlignment="1">
      <alignment horizontal="right"/>
    </xf>
    <xf numFmtId="169" fontId="3" fillId="0" borderId="7" xfId="5" quotePrefix="1" applyNumberFormat="1" applyFont="1" applyBorder="1" applyAlignment="1">
      <alignment horizontal="right"/>
    </xf>
    <xf numFmtId="0" fontId="8" fillId="0" borderId="8" xfId="4" applyBorder="1"/>
    <xf numFmtId="169" fontId="3" fillId="0" borderId="0" xfId="5" quotePrefix="1" applyNumberFormat="1" applyFont="1" applyBorder="1" applyAlignment="1">
      <alignment horizontal="right"/>
    </xf>
    <xf numFmtId="169" fontId="3" fillId="0" borderId="9" xfId="5" quotePrefix="1" applyNumberFormat="1" applyFont="1" applyBorder="1" applyAlignment="1">
      <alignment horizontal="right"/>
    </xf>
    <xf numFmtId="169" fontId="0" fillId="0" borderId="0" xfId="5" applyNumberFormat="1" applyFont="1" applyBorder="1"/>
    <xf numFmtId="169" fontId="0" fillId="0" borderId="9" xfId="5" applyNumberFormat="1" applyFont="1" applyBorder="1"/>
    <xf numFmtId="0" fontId="5" fillId="0" borderId="0" xfId="4" applyFont="1"/>
    <xf numFmtId="170" fontId="0" fillId="0" borderId="0" xfId="5" applyNumberFormat="1" applyFont="1" applyBorder="1"/>
    <xf numFmtId="170" fontId="8" fillId="0" borderId="0" xfId="4" applyNumberFormat="1"/>
    <xf numFmtId="170" fontId="0" fillId="0" borderId="9" xfId="5" applyNumberFormat="1" applyFont="1" applyBorder="1"/>
    <xf numFmtId="0" fontId="8" fillId="0" borderId="0" xfId="4" applyAlignment="1">
      <alignment horizontal="center"/>
    </xf>
    <xf numFmtId="170" fontId="0" fillId="0" borderId="10" xfId="5" applyNumberFormat="1" applyFont="1" applyBorder="1"/>
    <xf numFmtId="0" fontId="8" fillId="0" borderId="0" xfId="4" applyAlignment="1">
      <alignment horizontal="left"/>
    </xf>
    <xf numFmtId="170" fontId="0" fillId="0" borderId="12" xfId="5" applyNumberFormat="1" applyFont="1" applyBorder="1"/>
    <xf numFmtId="0" fontId="3" fillId="0" borderId="0" xfId="4" applyFont="1"/>
    <xf numFmtId="170" fontId="3" fillId="0" borderId="0" xfId="5" applyNumberFormat="1" applyFont="1" applyBorder="1"/>
    <xf numFmtId="170" fontId="3" fillId="0" borderId="0" xfId="4" applyNumberFormat="1" applyFont="1"/>
    <xf numFmtId="170" fontId="3" fillId="0" borderId="13" xfId="5" applyNumberFormat="1" applyFont="1" applyBorder="1"/>
    <xf numFmtId="0" fontId="8" fillId="0" borderId="14" xfId="4" applyBorder="1"/>
    <xf numFmtId="0" fontId="8" fillId="0" borderId="15" xfId="4" applyBorder="1"/>
    <xf numFmtId="170" fontId="0" fillId="0" borderId="15" xfId="5" applyNumberFormat="1" applyFont="1" applyBorder="1"/>
    <xf numFmtId="170" fontId="8" fillId="0" borderId="15" xfId="4" applyNumberFormat="1" applyBorder="1"/>
    <xf numFmtId="170" fontId="8" fillId="0" borderId="13" xfId="4" applyNumberFormat="1" applyBorder="1"/>
    <xf numFmtId="170" fontId="0" fillId="0" borderId="6" xfId="5" applyNumberFormat="1" applyFont="1" applyBorder="1"/>
    <xf numFmtId="170" fontId="8" fillId="0" borderId="6" xfId="4" applyNumberFormat="1" applyBorder="1"/>
    <xf numFmtId="170" fontId="8" fillId="0" borderId="7" xfId="4" applyNumberFormat="1" applyBorder="1"/>
    <xf numFmtId="0" fontId="5" fillId="0" borderId="0" xfId="4" applyFont="1" applyAlignment="1">
      <alignment horizontal="right"/>
    </xf>
    <xf numFmtId="169" fontId="8" fillId="0" borderId="0" xfId="4" applyNumberFormat="1"/>
    <xf numFmtId="170" fontId="3" fillId="0" borderId="12" xfId="5" applyNumberFormat="1" applyFont="1" applyBorder="1"/>
    <xf numFmtId="169" fontId="0" fillId="0" borderId="4" xfId="5" applyNumberFormat="1" applyFont="1" applyBorder="1"/>
    <xf numFmtId="170" fontId="0" fillId="0" borderId="7" xfId="5" applyNumberFormat="1" applyFont="1" applyBorder="1"/>
    <xf numFmtId="170" fontId="0" fillId="0" borderId="13" xfId="5" applyNumberFormat="1" applyFont="1" applyBorder="1"/>
    <xf numFmtId="170" fontId="0" fillId="0" borderId="13" xfId="0" applyNumberFormat="1" applyBorder="1"/>
    <xf numFmtId="170" fontId="0" fillId="0" borderId="0" xfId="5" applyNumberFormat="1" applyFont="1" applyFill="1" applyBorder="1"/>
    <xf numFmtId="170" fontId="0" fillId="0" borderId="9" xfId="5" applyNumberFormat="1" applyFont="1" applyFill="1" applyBorder="1"/>
    <xf numFmtId="170" fontId="0" fillId="0" borderId="10" xfId="5" applyNumberFormat="1" applyFont="1" applyFill="1" applyBorder="1"/>
    <xf numFmtId="170" fontId="8" fillId="0" borderId="10" xfId="4" applyNumberFormat="1" applyBorder="1"/>
    <xf numFmtId="170" fontId="0" fillId="0" borderId="11" xfId="5" applyNumberFormat="1" applyFont="1" applyFill="1" applyBorder="1"/>
    <xf numFmtId="170" fontId="3" fillId="0" borderId="12" xfId="5" applyNumberFormat="1" applyFont="1" applyFill="1" applyBorder="1"/>
    <xf numFmtId="10" fontId="6" fillId="0" borderId="2" xfId="6" applyNumberFormat="1" applyFont="1" applyFill="1" applyBorder="1"/>
    <xf numFmtId="10" fontId="2" fillId="0" borderId="0" xfId="6" applyNumberFormat="1" applyFont="1" applyBorder="1"/>
    <xf numFmtId="168" fontId="2" fillId="0" borderId="0" xfId="6" applyNumberFormat="1" applyFont="1"/>
    <xf numFmtId="171" fontId="0" fillId="0" borderId="9" xfId="5" applyNumberFormat="1" applyFont="1" applyBorder="1"/>
    <xf numFmtId="43" fontId="8" fillId="0" borderId="0" xfId="7" applyFont="1"/>
    <xf numFmtId="169" fontId="8" fillId="0" borderId="0" xfId="7" applyNumberFormat="1" applyFont="1"/>
    <xf numFmtId="43" fontId="8" fillId="0" borderId="0" xfId="4" applyNumberFormat="1"/>
    <xf numFmtId="43" fontId="8" fillId="0" borderId="16" xfId="4" applyNumberFormat="1" applyBorder="1"/>
    <xf numFmtId="0" fontId="10" fillId="0" borderId="0" xfId="0" applyFont="1"/>
    <xf numFmtId="17" fontId="8" fillId="0" borderId="0" xfId="4" applyNumberFormat="1"/>
    <xf numFmtId="0" fontId="3" fillId="0" borderId="0" xfId="1" applyFont="1" applyAlignment="1">
      <alignment horizontal="center"/>
    </xf>
  </cellXfs>
  <cellStyles count="8">
    <cellStyle name="Comma" xfId="7" builtinId="3"/>
    <cellStyle name="Comma 2" xfId="5" xr:uid="{E7CC0FB3-BB9A-4908-A9BB-16EE2EBD0772}"/>
    <cellStyle name="Normal" xfId="0" builtinId="0"/>
    <cellStyle name="Normal 2" xfId="4" xr:uid="{8D953697-5105-4605-B79B-BB998634139B}"/>
    <cellStyle name="Normal_2011 MTP - 2-4-09" xfId="1" xr:uid="{060A4C35-1C44-4622-B0BB-FE3CA7B261F2}"/>
    <cellStyle name="Per cent" xfId="6" builtinId="5"/>
    <cellStyle name="Percent 2" xfId="2" xr:uid="{2A11E7B3-C223-4DA4-AC71-F142F6F1B262}"/>
    <cellStyle name="Percent 3" xfId="3" xr:uid="{C0343248-A656-499F-B095-D90E51CD9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BA14-C3AF-4A39-A58D-01C572B50FAD}">
  <sheetPr>
    <pageSetUpPr fitToPage="1"/>
  </sheetPr>
  <dimension ref="A1:AF479"/>
  <sheetViews>
    <sheetView showGridLines="0" tabSelected="1" zoomScaleNormal="100" workbookViewId="0">
      <pane xSplit="3" ySplit="10" topLeftCell="D19" activePane="bottomRight" state="frozen"/>
      <selection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Right" activeCell="B84" sqref="B84"/>
    </sheetView>
  </sheetViews>
  <sheetFormatPr defaultColWidth="9.54296875" defaultRowHeight="12.5" x14ac:dyDescent="0.25"/>
  <cols>
    <col min="1" max="1" width="3.81640625" style="2" customWidth="1"/>
    <col min="2" max="2" width="67.1796875" style="1" customWidth="1"/>
    <col min="3" max="3" width="3.54296875" style="1" hidden="1" customWidth="1"/>
    <col min="4" max="4" width="13.1796875" style="1" customWidth="1"/>
    <col min="5" max="5" width="3.54296875" style="1" customWidth="1"/>
    <col min="6" max="6" width="13.1796875" style="1" customWidth="1"/>
    <col min="7" max="7" width="2.7265625" style="1" customWidth="1"/>
    <col min="8" max="8" width="13.1796875" style="1" customWidth="1"/>
    <col min="9" max="9" width="3.54296875" style="1" customWidth="1"/>
    <col min="10" max="10" width="13.1796875" style="1" customWidth="1"/>
    <col min="11" max="11" width="3.54296875" style="1" customWidth="1"/>
    <col min="12" max="12" width="13.1796875" style="1" customWidth="1"/>
    <col min="13" max="13" width="3.54296875" style="1" customWidth="1"/>
    <col min="14" max="14" width="13.1796875" style="1" customWidth="1"/>
    <col min="15" max="15" width="3.54296875" style="1" customWidth="1"/>
    <col min="16" max="16" width="8.54296875" style="2" hidden="1" customWidth="1"/>
    <col min="17" max="17" width="11.7265625" style="1" bestFit="1" customWidth="1"/>
    <col min="18" max="27" width="9.54296875" style="1" customWidth="1"/>
    <col min="28" max="28" width="11.1796875" style="1" customWidth="1"/>
    <col min="29" max="29" width="9.54296875" style="1" customWidth="1"/>
    <col min="30" max="31" width="9.54296875" style="1"/>
    <col min="32" max="32" width="17.7265625" style="1" bestFit="1" customWidth="1"/>
    <col min="33" max="16384" width="9.54296875" style="1"/>
  </cols>
  <sheetData>
    <row r="1" spans="1:28" ht="15.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8" ht="15.5" x14ac:dyDescent="0.35">
      <c r="A2" s="97" t="s">
        <v>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8" ht="15.5" x14ac:dyDescent="0.35">
      <c r="A3" s="97" t="s">
        <v>78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5" spans="1:28" s="2" customFormat="1" x14ac:dyDescent="0.25">
      <c r="D5" s="2" t="s">
        <v>2</v>
      </c>
      <c r="F5" s="2" t="s">
        <v>3</v>
      </c>
      <c r="H5" s="2" t="s">
        <v>4</v>
      </c>
      <c r="J5" s="2" t="s">
        <v>5</v>
      </c>
      <c r="L5" s="2" t="s">
        <v>6</v>
      </c>
      <c r="N5" s="2" t="s">
        <v>6</v>
      </c>
    </row>
    <row r="6" spans="1:28" s="2" customFormat="1" x14ac:dyDescent="0.25">
      <c r="D6" s="3"/>
      <c r="F6" s="3"/>
      <c r="H6" s="3"/>
      <c r="J6" s="3"/>
      <c r="L6" s="3"/>
      <c r="N6" s="3"/>
    </row>
    <row r="7" spans="1:28" s="2" customFormat="1" ht="13" x14ac:dyDescent="0.3">
      <c r="B7" s="4"/>
      <c r="C7" s="4"/>
      <c r="D7" s="5" t="s">
        <v>7</v>
      </c>
      <c r="E7" s="4"/>
      <c r="F7" s="5" t="s">
        <v>8</v>
      </c>
      <c r="G7" s="4"/>
      <c r="H7" s="5" t="s">
        <v>9</v>
      </c>
      <c r="I7" s="4"/>
      <c r="J7" s="5" t="s">
        <v>10</v>
      </c>
      <c r="K7" s="4"/>
      <c r="L7" s="5" t="s">
        <v>11</v>
      </c>
      <c r="M7" s="4"/>
      <c r="N7" s="5" t="s">
        <v>79</v>
      </c>
      <c r="O7" s="4"/>
      <c r="P7" s="4"/>
    </row>
    <row r="8" spans="1:28" s="2" customFormat="1" ht="13" x14ac:dyDescent="0.3">
      <c r="B8" s="4"/>
      <c r="C8" s="4"/>
      <c r="D8" s="5" t="s">
        <v>12</v>
      </c>
      <c r="E8" s="4"/>
      <c r="F8" s="5" t="s">
        <v>12</v>
      </c>
      <c r="G8" s="4"/>
      <c r="H8" s="5" t="s">
        <v>12</v>
      </c>
      <c r="I8" s="4"/>
      <c r="J8" s="5" t="s">
        <v>12</v>
      </c>
      <c r="K8" s="4"/>
      <c r="L8" s="5" t="s">
        <v>12</v>
      </c>
      <c r="M8" s="4"/>
      <c r="N8" s="5" t="s">
        <v>12</v>
      </c>
      <c r="O8" s="4"/>
      <c r="P8" s="6" t="s">
        <v>13</v>
      </c>
    </row>
    <row r="9" spans="1:28" s="2" customFormat="1" ht="13" x14ac:dyDescent="0.3">
      <c r="B9" s="4"/>
      <c r="C9" s="4"/>
      <c r="D9" s="7" t="s">
        <v>14</v>
      </c>
      <c r="E9" s="4"/>
      <c r="F9" s="7" t="s">
        <v>14</v>
      </c>
      <c r="G9" s="4"/>
      <c r="H9" s="7" t="s">
        <v>14</v>
      </c>
      <c r="I9" s="4"/>
      <c r="J9" s="7" t="s">
        <v>14</v>
      </c>
      <c r="K9" s="4"/>
      <c r="L9" s="7" t="s">
        <v>14</v>
      </c>
      <c r="M9" s="4"/>
      <c r="N9" s="7" t="s">
        <v>14</v>
      </c>
      <c r="O9" s="4"/>
      <c r="P9" s="4"/>
    </row>
    <row r="10" spans="1:28" x14ac:dyDescent="0.25">
      <c r="D10" s="8"/>
      <c r="F10" s="8"/>
      <c r="H10" s="8"/>
      <c r="J10" s="8"/>
      <c r="L10" s="8"/>
      <c r="N10" s="8"/>
    </row>
    <row r="11" spans="1:28" x14ac:dyDescent="0.25">
      <c r="A11" s="2">
        <v>1</v>
      </c>
      <c r="B11" s="1" t="s">
        <v>15</v>
      </c>
      <c r="D11" s="9"/>
      <c r="E11" s="9"/>
      <c r="F11" s="9">
        <v>9623.6720000000005</v>
      </c>
      <c r="G11" s="9"/>
      <c r="H11" s="9">
        <v>3954.4749999999999</v>
      </c>
      <c r="I11" s="9"/>
      <c r="J11" s="9">
        <v>4179.2349999999997</v>
      </c>
      <c r="K11" s="9"/>
      <c r="L11" s="9">
        <v>4283.7049999999999</v>
      </c>
      <c r="M11" s="9"/>
      <c r="N11" s="9">
        <v>4415.7929999999997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x14ac:dyDescent="0.25">
      <c r="A12" s="2">
        <v>2</v>
      </c>
      <c r="B12" s="1" t="s">
        <v>16</v>
      </c>
      <c r="D12" s="9"/>
      <c r="E12" s="9"/>
      <c r="F12" s="9">
        <v>973.0290500000001</v>
      </c>
      <c r="G12" s="9"/>
      <c r="H12" s="9">
        <v>768.62</v>
      </c>
      <c r="I12" s="9"/>
      <c r="J12" s="9">
        <v>823.47900000000004</v>
      </c>
      <c r="K12" s="9"/>
      <c r="L12" s="9">
        <v>880.245</v>
      </c>
      <c r="M12" s="9"/>
      <c r="N12" s="9">
        <v>939.51400000000001</v>
      </c>
      <c r="O12" s="10"/>
      <c r="P12" s="11">
        <v>2</v>
      </c>
    </row>
    <row r="13" spans="1:28" x14ac:dyDescent="0.25">
      <c r="A13" s="2">
        <v>3</v>
      </c>
      <c r="B13" s="1" t="s">
        <v>17</v>
      </c>
      <c r="D13" s="9"/>
      <c r="E13" s="9"/>
      <c r="F13" s="9">
        <v>32.082999999999998</v>
      </c>
      <c r="G13" s="9"/>
      <c r="H13" s="9">
        <v>13.702999999999999</v>
      </c>
      <c r="I13" s="9"/>
      <c r="J13" s="9">
        <v>14.047000000000001</v>
      </c>
      <c r="K13" s="9"/>
      <c r="L13" s="9">
        <v>14.394</v>
      </c>
      <c r="M13" s="9"/>
      <c r="N13" s="9">
        <v>14.394</v>
      </c>
      <c r="O13" s="10"/>
      <c r="P13" s="11">
        <v>8</v>
      </c>
    </row>
    <row r="14" spans="1:28" x14ac:dyDescent="0.25">
      <c r="A14" s="2">
        <v>4</v>
      </c>
      <c r="B14" s="1" t="s">
        <v>18</v>
      </c>
      <c r="D14" s="9"/>
      <c r="E14" s="9"/>
      <c r="F14" s="9">
        <v>6076.9479199999996</v>
      </c>
      <c r="G14" s="9"/>
      <c r="H14" s="9">
        <v>2599.116</v>
      </c>
      <c r="I14" s="9"/>
      <c r="J14" s="9">
        <v>2800</v>
      </c>
      <c r="K14" s="9"/>
      <c r="L14" s="9">
        <v>4000.884</v>
      </c>
      <c r="M14" s="9"/>
      <c r="N14" s="9">
        <v>2800</v>
      </c>
      <c r="O14" s="10"/>
      <c r="P14" s="11">
        <v>3</v>
      </c>
    </row>
    <row r="15" spans="1:28" x14ac:dyDescent="0.25">
      <c r="A15" s="2">
        <v>5</v>
      </c>
      <c r="B15" s="1" t="s">
        <v>19</v>
      </c>
      <c r="D15" s="9"/>
      <c r="E15" s="9"/>
      <c r="F15" s="9">
        <v>-1529.8409999999999</v>
      </c>
      <c r="G15" s="9"/>
      <c r="H15" s="9">
        <v>0</v>
      </c>
      <c r="I15" s="9"/>
      <c r="J15" s="9">
        <v>0</v>
      </c>
      <c r="K15" s="9"/>
      <c r="L15" s="9">
        <v>0</v>
      </c>
      <c r="M15" s="9"/>
      <c r="N15" s="9">
        <v>0</v>
      </c>
      <c r="O15" s="10"/>
      <c r="P15" s="11">
        <v>7</v>
      </c>
      <c r="R15" s="12"/>
    </row>
    <row r="16" spans="1:28" x14ac:dyDescent="0.25">
      <c r="A16" s="2">
        <v>6</v>
      </c>
      <c r="B16" s="1" t="s">
        <v>20</v>
      </c>
      <c r="D16" s="9"/>
      <c r="E16" s="9"/>
      <c r="F16" s="9">
        <v>660.66600000000005</v>
      </c>
      <c r="G16" s="9"/>
      <c r="H16" s="9">
        <v>175.30699999999999</v>
      </c>
      <c r="I16" s="9"/>
      <c r="J16" s="9">
        <v>15.132999999999999</v>
      </c>
      <c r="K16" s="9"/>
      <c r="L16" s="9">
        <v>-117.86799999999999</v>
      </c>
      <c r="M16" s="9"/>
      <c r="N16" s="9">
        <v>0</v>
      </c>
      <c r="O16" s="10"/>
      <c r="P16" s="11"/>
      <c r="R16" s="12"/>
    </row>
    <row r="17" spans="1:29" x14ac:dyDescent="0.25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 x14ac:dyDescent="0.25">
      <c r="A18" s="2">
        <v>7</v>
      </c>
      <c r="B18" s="1" t="s">
        <v>21</v>
      </c>
      <c r="D18" s="9"/>
      <c r="E18" s="9"/>
      <c r="F18" s="9">
        <v>15836.55697</v>
      </c>
      <c r="G18" s="9"/>
      <c r="H18" s="9">
        <v>7511.2210000000005</v>
      </c>
      <c r="I18" s="9"/>
      <c r="J18" s="9">
        <v>7831.8939999999993</v>
      </c>
      <c r="K18" s="9"/>
      <c r="L18" s="9">
        <v>9061.3599999999988</v>
      </c>
      <c r="M18" s="9"/>
      <c r="N18" s="9">
        <v>8169.701</v>
      </c>
      <c r="O18" s="10"/>
      <c r="P18" s="11"/>
      <c r="AC18" s="10"/>
    </row>
    <row r="19" spans="1:29" x14ac:dyDescent="0.25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3" x14ac:dyDescent="0.3">
      <c r="A20" s="2">
        <v>8</v>
      </c>
      <c r="B20" s="1" t="s">
        <v>22</v>
      </c>
      <c r="D20" s="9"/>
      <c r="E20" s="9"/>
      <c r="F20" s="9">
        <v>15836.55697</v>
      </c>
      <c r="G20" s="9"/>
      <c r="H20" s="9">
        <v>7511.2210000000005</v>
      </c>
      <c r="I20" s="9"/>
      <c r="J20" s="9">
        <v>7831.8939999999993</v>
      </c>
      <c r="K20" s="9"/>
      <c r="L20" s="9">
        <v>9061.3599999999988</v>
      </c>
      <c r="M20" s="9"/>
      <c r="N20" s="9">
        <v>8169.701</v>
      </c>
      <c r="O20" s="10"/>
      <c r="P20" s="6"/>
    </row>
    <row r="21" spans="1:29" ht="13" x14ac:dyDescent="0.3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 x14ac:dyDescent="0.25">
      <c r="A22" s="2">
        <v>9</v>
      </c>
      <c r="B22" s="1" t="s">
        <v>23</v>
      </c>
      <c r="D22" s="9"/>
      <c r="E22" s="9"/>
      <c r="F22" s="9">
        <v>186914.8933717203</v>
      </c>
      <c r="G22" s="9"/>
      <c r="H22" s="9">
        <v>202751.45034172031</v>
      </c>
      <c r="I22" s="9"/>
      <c r="J22" s="9">
        <v>210262.6713417203</v>
      </c>
      <c r="K22" s="9"/>
      <c r="L22" s="9">
        <v>218094.5653417203</v>
      </c>
      <c r="M22" s="9"/>
      <c r="N22" s="9">
        <v>227155.92534172029</v>
      </c>
      <c r="O22" s="10"/>
      <c r="P22" s="11"/>
      <c r="R22" s="12"/>
    </row>
    <row r="23" spans="1:29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 x14ac:dyDescent="0.25">
      <c r="A24" s="2">
        <v>10</v>
      </c>
      <c r="B24" s="1" t="s">
        <v>24</v>
      </c>
      <c r="D24" s="9">
        <v>186914.8933717203</v>
      </c>
      <c r="E24" s="9"/>
      <c r="F24" s="9">
        <v>202751.45034172031</v>
      </c>
      <c r="G24" s="9"/>
      <c r="H24" s="9">
        <v>210262.6713417203</v>
      </c>
      <c r="I24" s="9"/>
      <c r="J24" s="9">
        <v>218094.5653417203</v>
      </c>
      <c r="K24" s="9"/>
      <c r="L24" s="9">
        <v>227155.92534172029</v>
      </c>
      <c r="M24" s="9"/>
      <c r="N24" s="9">
        <v>235325.62634172029</v>
      </c>
      <c r="O24" s="10"/>
      <c r="P24" s="11"/>
    </row>
    <row r="25" spans="1:29" x14ac:dyDescent="0.25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 x14ac:dyDescent="0.25">
      <c r="A26" s="2">
        <v>11</v>
      </c>
      <c r="B26" s="1" t="s">
        <v>25</v>
      </c>
      <c r="D26" s="15">
        <v>6.2731595402483312E-2</v>
      </c>
      <c r="E26" s="10"/>
      <c r="F26" s="16">
        <v>8.472603057106648E-2</v>
      </c>
      <c r="G26" s="10"/>
      <c r="H26" s="15">
        <v>3.7046447694161828E-2</v>
      </c>
      <c r="I26" s="10"/>
      <c r="J26" s="15">
        <v>3.7248142763636603E-2</v>
      </c>
      <c r="K26" s="17"/>
      <c r="L26" s="15">
        <v>4.1547848685739797E-2</v>
      </c>
      <c r="M26" s="17"/>
      <c r="N26" s="15">
        <v>3.5965167924675412E-2</v>
      </c>
      <c r="O26" s="10"/>
      <c r="P26" s="11"/>
    </row>
    <row r="27" spans="1:29" x14ac:dyDescent="0.25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 x14ac:dyDescent="0.25">
      <c r="A28" s="2">
        <v>12</v>
      </c>
      <c r="B28" s="1" t="s">
        <v>26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 x14ac:dyDescent="0.25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 x14ac:dyDescent="0.25">
      <c r="A30" s="2">
        <v>13</v>
      </c>
      <c r="B30" s="20" t="s">
        <v>27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 x14ac:dyDescent="0.25">
      <c r="A31" s="2">
        <v>14</v>
      </c>
      <c r="B31" s="20" t="s">
        <v>28</v>
      </c>
      <c r="D31" s="9">
        <v>-71033.231</v>
      </c>
      <c r="E31" s="9"/>
      <c r="F31" s="9">
        <v>-75380.464999999997</v>
      </c>
      <c r="G31" s="9"/>
      <c r="H31" s="9">
        <v>-77837.868000000002</v>
      </c>
      <c r="I31" s="9"/>
      <c r="J31" s="9">
        <v>-77837.868000000002</v>
      </c>
      <c r="K31" s="9"/>
      <c r="L31" s="9">
        <v>-77837.868000000002</v>
      </c>
      <c r="M31" s="9"/>
      <c r="N31" s="9">
        <v>-77837.868000000002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 x14ac:dyDescent="0.25">
      <c r="A32" s="2">
        <v>15</v>
      </c>
      <c r="B32" s="20" t="s">
        <v>29</v>
      </c>
      <c r="D32" s="9">
        <v>-26102.008000000002</v>
      </c>
      <c r="E32" s="9"/>
      <c r="F32" s="9">
        <v>-27699.451000000001</v>
      </c>
      <c r="G32" s="9"/>
      <c r="H32" s="9">
        <v>-28602.453000000001</v>
      </c>
      <c r="I32" s="9"/>
      <c r="J32" s="9">
        <v>-28602.453000000001</v>
      </c>
      <c r="K32" s="9"/>
      <c r="L32" s="9">
        <v>-28602.453000000001</v>
      </c>
      <c r="M32" s="9"/>
      <c r="N32" s="9">
        <v>-28602.453000000001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 x14ac:dyDescent="0.25">
      <c r="A33" s="2">
        <v>16</v>
      </c>
      <c r="B33" s="20" t="s">
        <v>30</v>
      </c>
      <c r="D33" s="9">
        <v>-212.77799999999999</v>
      </c>
      <c r="E33" s="9"/>
      <c r="F33" s="9">
        <v>-225.8</v>
      </c>
      <c r="G33" s="9"/>
      <c r="H33" s="9">
        <v>-233.161</v>
      </c>
      <c r="I33" s="9"/>
      <c r="J33" s="9">
        <v>-233.161</v>
      </c>
      <c r="K33" s="9"/>
      <c r="L33" s="9">
        <v>-233.161</v>
      </c>
      <c r="M33" s="9"/>
      <c r="N33" s="9">
        <v>-233.161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 x14ac:dyDescent="0.25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 x14ac:dyDescent="0.25">
      <c r="A35" s="2">
        <v>17</v>
      </c>
      <c r="B35" s="20" t="s">
        <v>31</v>
      </c>
      <c r="D35" s="9">
        <v>-97348.017000000007</v>
      </c>
      <c r="E35" s="9"/>
      <c r="F35" s="9">
        <v>-103305.716</v>
      </c>
      <c r="G35" s="9"/>
      <c r="H35" s="9">
        <v>-106673.48199999999</v>
      </c>
      <c r="I35" s="9"/>
      <c r="J35" s="9">
        <v>-106673.48199999999</v>
      </c>
      <c r="K35" s="9"/>
      <c r="L35" s="9">
        <v>-106673.48199999999</v>
      </c>
      <c r="M35" s="9"/>
      <c r="N35" s="9">
        <v>-106673.48199999999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 x14ac:dyDescent="0.25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 x14ac:dyDescent="0.25">
      <c r="A37" s="2">
        <v>18</v>
      </c>
      <c r="B37" s="20" t="s">
        <v>32</v>
      </c>
      <c r="D37" s="9">
        <v>-86492.506929999989</v>
      </c>
      <c r="E37" s="9"/>
      <c r="F37" s="9">
        <v>-93321.175929999998</v>
      </c>
      <c r="G37" s="9"/>
      <c r="H37" s="9">
        <v>-100598.88393</v>
      </c>
      <c r="I37" s="9"/>
      <c r="J37" s="9">
        <v>-108444.41292999999</v>
      </c>
      <c r="K37" s="9"/>
      <c r="L37" s="9">
        <v>-116901.80192999999</v>
      </c>
      <c r="M37" s="9"/>
      <c r="N37" s="9">
        <v>-126018.76693000003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 x14ac:dyDescent="0.25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 x14ac:dyDescent="0.25">
      <c r="A39" s="2">
        <v>19</v>
      </c>
      <c r="B39" s="1" t="s">
        <v>80</v>
      </c>
      <c r="D39" s="9">
        <v>-183840.52393</v>
      </c>
      <c r="E39" s="9"/>
      <c r="F39" s="9">
        <v>-196626.89192999998</v>
      </c>
      <c r="G39" s="9"/>
      <c r="H39" s="9">
        <v>-207272.36592999997</v>
      </c>
      <c r="I39" s="9"/>
      <c r="J39" s="9">
        <v>-215117.89492999998</v>
      </c>
      <c r="K39" s="9"/>
      <c r="L39" s="9">
        <v>-223575.28392999998</v>
      </c>
      <c r="M39" s="9"/>
      <c r="N39" s="9">
        <v>-232692.24893</v>
      </c>
      <c r="O39" s="10"/>
      <c r="P39" s="11"/>
    </row>
    <row r="40" spans="1:32" x14ac:dyDescent="0.25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3" x14ac:dyDescent="0.3">
      <c r="A41" s="4">
        <v>20</v>
      </c>
      <c r="B41" s="13" t="s">
        <v>34</v>
      </c>
      <c r="D41" s="26">
        <v>3074.3694417203078</v>
      </c>
      <c r="E41" s="27"/>
      <c r="F41" s="26">
        <v>6124.5584117203252</v>
      </c>
      <c r="G41" s="9"/>
      <c r="H41" s="26">
        <v>2990.3054117203283</v>
      </c>
      <c r="I41" s="9"/>
      <c r="J41" s="26">
        <v>2976.670411720319</v>
      </c>
      <c r="K41" s="9"/>
      <c r="L41" s="26">
        <v>3580.6414117203094</v>
      </c>
      <c r="M41" s="9"/>
      <c r="N41" s="26">
        <v>2633.3774117202847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3" x14ac:dyDescent="0.3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3" x14ac:dyDescent="0.3">
      <c r="A43" s="4">
        <v>21</v>
      </c>
      <c r="B43" s="13" t="s">
        <v>35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3" x14ac:dyDescent="0.3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3" x14ac:dyDescent="0.3">
      <c r="A45" s="2">
        <v>22</v>
      </c>
      <c r="B45" s="1" t="s">
        <v>81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3" x14ac:dyDescent="0.3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3" x14ac:dyDescent="0.3">
      <c r="A47" s="4">
        <v>23</v>
      </c>
      <c r="B47" s="13" t="s">
        <v>37</v>
      </c>
      <c r="D47" s="26">
        <v>-2714.6419999999998</v>
      </c>
      <c r="E47" s="34"/>
      <c r="F47" s="26"/>
      <c r="G47" s="37"/>
      <c r="H47" s="26"/>
      <c r="I47" s="37"/>
      <c r="J47" s="26">
        <v>0</v>
      </c>
      <c r="K47" s="12"/>
      <c r="L47" s="26">
        <v>0</v>
      </c>
      <c r="M47" s="10"/>
      <c r="N47" s="26">
        <v>0</v>
      </c>
      <c r="O47" s="10"/>
      <c r="P47" s="11"/>
    </row>
    <row r="48" spans="1:32" ht="13" x14ac:dyDescent="0.3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3" x14ac:dyDescent="0.3">
      <c r="A49" s="4">
        <v>24</v>
      </c>
      <c r="B49" s="13" t="s">
        <v>38</v>
      </c>
      <c r="D49" s="38">
        <v>-0.27255827969202073</v>
      </c>
      <c r="E49" s="27"/>
      <c r="F49" s="38">
        <v>5394.5584117203252</v>
      </c>
      <c r="G49" s="29"/>
      <c r="H49" s="38">
        <v>1680.3054117203283</v>
      </c>
      <c r="I49" s="29"/>
      <c r="J49" s="38">
        <v>1086.670411720319</v>
      </c>
      <c r="K49" s="12"/>
      <c r="L49" s="38">
        <v>1110.6414117203094</v>
      </c>
      <c r="M49" s="12"/>
      <c r="N49" s="38">
        <v>-136.62258827971527</v>
      </c>
      <c r="O49" s="10"/>
      <c r="P49" s="6"/>
    </row>
    <row r="50" spans="1:16" s="13" customFormat="1" ht="13" x14ac:dyDescent="0.3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 x14ac:dyDescent="0.25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 x14ac:dyDescent="0.25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 x14ac:dyDescent="0.25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 x14ac:dyDescent="0.25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 x14ac:dyDescent="0.25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 x14ac:dyDescent="0.25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 x14ac:dyDescent="0.25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 x14ac:dyDescent="0.25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 x14ac:dyDescent="0.25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 x14ac:dyDescent="0.25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 x14ac:dyDescent="0.25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 x14ac:dyDescent="0.25">
      <c r="D63" s="10"/>
      <c r="E63" s="10"/>
      <c r="F63" s="10">
        <v>3503</v>
      </c>
      <c r="G63" s="10"/>
      <c r="H63" s="39">
        <v>1000</v>
      </c>
      <c r="I63" s="10"/>
      <c r="J63" s="10" t="s">
        <v>39</v>
      </c>
      <c r="K63" s="10"/>
      <c r="L63" s="10"/>
      <c r="O63" s="10"/>
      <c r="P63" s="11"/>
    </row>
    <row r="64" spans="1:16" hidden="1" x14ac:dyDescent="0.25">
      <c r="D64" s="10"/>
      <c r="E64" s="10"/>
      <c r="F64" s="10"/>
      <c r="G64" s="10"/>
      <c r="H64" s="10">
        <v>600</v>
      </c>
      <c r="I64" s="10"/>
      <c r="J64" s="10" t="s">
        <v>40</v>
      </c>
      <c r="K64" s="10"/>
      <c r="L64" s="10"/>
      <c r="O64" s="10"/>
      <c r="P64" s="11"/>
    </row>
    <row r="65" spans="2:16" hidden="1" x14ac:dyDescent="0.25">
      <c r="D65" s="10"/>
      <c r="E65" s="10"/>
      <c r="F65" s="10"/>
      <c r="G65" s="10"/>
      <c r="H65" s="1">
        <v>400</v>
      </c>
      <c r="J65" s="1" t="s">
        <v>41</v>
      </c>
      <c r="K65" s="10"/>
      <c r="L65" s="10"/>
      <c r="O65" s="10"/>
      <c r="P65" s="11"/>
    </row>
    <row r="66" spans="2:16" hidden="1" x14ac:dyDescent="0.25">
      <c r="B66" s="40"/>
      <c r="D66" s="10"/>
      <c r="E66" s="10"/>
      <c r="F66" s="10"/>
      <c r="G66" s="10"/>
      <c r="H66" s="39">
        <v>350</v>
      </c>
      <c r="I66" s="10"/>
      <c r="J66" s="10" t="s">
        <v>42</v>
      </c>
      <c r="K66" s="10"/>
      <c r="L66" s="10"/>
      <c r="O66" s="10"/>
      <c r="P66" s="11"/>
    </row>
    <row r="67" spans="2:16" hidden="1" x14ac:dyDescent="0.25">
      <c r="D67" s="10"/>
      <c r="E67" s="10"/>
      <c r="F67" s="10"/>
      <c r="G67" s="10"/>
      <c r="H67" s="1">
        <v>251</v>
      </c>
      <c r="J67" s="1" t="s">
        <v>43</v>
      </c>
      <c r="K67" s="10"/>
      <c r="L67" s="10"/>
      <c r="M67" s="10"/>
      <c r="N67" s="10"/>
      <c r="O67" s="10"/>
      <c r="P67" s="11"/>
    </row>
    <row r="68" spans="2:16" hidden="1" x14ac:dyDescent="0.25">
      <c r="D68" s="10"/>
      <c r="E68" s="10"/>
      <c r="F68" s="10"/>
      <c r="G68" s="10"/>
      <c r="H68" s="39">
        <v>191</v>
      </c>
      <c r="I68" s="10"/>
      <c r="J68" s="10" t="s">
        <v>44</v>
      </c>
      <c r="K68" s="10"/>
      <c r="L68" s="10"/>
      <c r="M68" s="10"/>
      <c r="N68" s="10"/>
      <c r="O68" s="10"/>
      <c r="P68" s="11"/>
    </row>
    <row r="69" spans="2:16" hidden="1" x14ac:dyDescent="0.25">
      <c r="D69" s="10"/>
      <c r="E69" s="10"/>
      <c r="F69" s="10"/>
      <c r="G69" s="10"/>
      <c r="H69" s="39">
        <v>186</v>
      </c>
      <c r="I69" s="10"/>
      <c r="J69" s="10" t="s">
        <v>45</v>
      </c>
      <c r="K69" s="10"/>
      <c r="L69" s="10"/>
      <c r="M69" s="10"/>
      <c r="N69" s="10"/>
      <c r="O69" s="10"/>
      <c r="P69" s="11"/>
    </row>
    <row r="70" spans="2:16" hidden="1" x14ac:dyDescent="0.25">
      <c r="D70" s="10"/>
      <c r="E70" s="10"/>
      <c r="F70" s="10"/>
      <c r="G70" s="10"/>
      <c r="H70" s="1">
        <v>165</v>
      </c>
      <c r="J70" s="1" t="s">
        <v>46</v>
      </c>
      <c r="K70" s="10"/>
      <c r="L70" s="10"/>
      <c r="M70" s="10"/>
      <c r="N70" s="10"/>
      <c r="O70" s="10"/>
      <c r="P70" s="11"/>
    </row>
    <row r="71" spans="2:16" hidden="1" x14ac:dyDescent="0.25">
      <c r="D71" s="10"/>
      <c r="E71" s="10"/>
      <c r="F71" s="10"/>
      <c r="G71" s="10"/>
      <c r="H71" s="10">
        <v>100</v>
      </c>
      <c r="I71" s="10"/>
      <c r="J71" s="10" t="s">
        <v>47</v>
      </c>
      <c r="K71" s="10"/>
      <c r="L71" s="10"/>
      <c r="M71" s="10"/>
      <c r="N71" s="10"/>
      <c r="O71" s="10"/>
      <c r="P71" s="11"/>
    </row>
    <row r="72" spans="2:16" hidden="1" x14ac:dyDescent="0.25">
      <c r="D72" s="10"/>
      <c r="E72" s="10"/>
      <c r="F72" s="10"/>
      <c r="G72" s="10"/>
      <c r="H72" s="10">
        <v>478</v>
      </c>
      <c r="I72" s="10"/>
      <c r="J72" s="10" t="s">
        <v>48</v>
      </c>
      <c r="K72" s="10"/>
      <c r="L72" s="10"/>
      <c r="M72" s="10"/>
      <c r="N72" s="10"/>
      <c r="O72" s="10"/>
      <c r="P72" s="11"/>
    </row>
    <row r="73" spans="2:16" hidden="1" x14ac:dyDescent="0.25">
      <c r="D73" s="10"/>
      <c r="E73" s="10"/>
      <c r="F73" s="10"/>
      <c r="G73" s="10"/>
      <c r="H73" s="10">
        <v>746</v>
      </c>
      <c r="I73" s="10"/>
      <c r="J73" s="10" t="s">
        <v>49</v>
      </c>
      <c r="K73" s="10"/>
      <c r="L73" s="10"/>
      <c r="M73" s="10"/>
      <c r="N73" s="10"/>
      <c r="O73" s="10"/>
      <c r="P73" s="11"/>
    </row>
    <row r="74" spans="2:16" hidden="1" x14ac:dyDescent="0.25">
      <c r="D74" s="10"/>
      <c r="E74" s="10"/>
      <c r="F74" s="10"/>
      <c r="G74" s="10"/>
      <c r="H74" s="10">
        <v>-451</v>
      </c>
      <c r="I74" s="10"/>
      <c r="J74" s="10" t="s">
        <v>50</v>
      </c>
      <c r="K74" s="10"/>
      <c r="L74" s="10"/>
      <c r="M74" s="10"/>
      <c r="N74" s="10"/>
      <c r="O74" s="10"/>
      <c r="P74" s="11"/>
    </row>
    <row r="75" spans="2:16" hidden="1" x14ac:dyDescent="0.25">
      <c r="D75" s="10"/>
      <c r="E75" s="10"/>
      <c r="F75" s="10"/>
      <c r="G75" s="10"/>
      <c r="H75" s="10">
        <f>78344-79160+165</f>
        <v>-651</v>
      </c>
      <c r="I75" s="10"/>
      <c r="J75" s="10" t="s">
        <v>51</v>
      </c>
      <c r="K75" s="10"/>
      <c r="L75" s="10"/>
      <c r="M75" s="10"/>
      <c r="N75" s="10"/>
      <c r="O75" s="10"/>
      <c r="P75" s="11"/>
    </row>
    <row r="76" spans="2:16" hidden="1" x14ac:dyDescent="0.25">
      <c r="D76" s="10"/>
      <c r="E76" s="10"/>
      <c r="F76" s="10"/>
      <c r="G76" s="10"/>
      <c r="H76" s="10">
        <v>-165</v>
      </c>
      <c r="I76" s="10"/>
      <c r="J76" s="10" t="s">
        <v>52</v>
      </c>
      <c r="K76" s="10"/>
      <c r="L76" s="10"/>
      <c r="M76" s="10"/>
      <c r="N76" s="10"/>
      <c r="O76" s="10"/>
      <c r="P76" s="11"/>
    </row>
    <row r="77" spans="2:16" hidden="1" x14ac:dyDescent="0.25">
      <c r="D77" s="10"/>
      <c r="E77" s="10"/>
      <c r="F77" s="10"/>
      <c r="G77" s="10"/>
      <c r="H77" s="10">
        <v>303</v>
      </c>
      <c r="I77" s="10"/>
      <c r="J77" s="10" t="s">
        <v>53</v>
      </c>
      <c r="K77" s="10"/>
      <c r="L77" s="10"/>
      <c r="M77" s="10"/>
      <c r="N77" s="10"/>
      <c r="O77" s="10"/>
      <c r="P77" s="11"/>
    </row>
    <row r="78" spans="2:16" hidden="1" x14ac:dyDescent="0.25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FB94-621D-4AB1-97FE-CF4601967BC2}">
  <sheetPr>
    <pageSetUpPr fitToPage="1"/>
  </sheetPr>
  <dimension ref="A1:AF479"/>
  <sheetViews>
    <sheetView showGridLines="0" zoomScale="90" zoomScaleNormal="90" workbookViewId="0">
      <pane xSplit="3" ySplit="10" topLeftCell="D22" activePane="bottomRight" state="frozen"/>
      <selection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bottomRight" sqref="A1:N49"/>
    </sheetView>
  </sheetViews>
  <sheetFormatPr defaultColWidth="9.54296875" defaultRowHeight="12.5" x14ac:dyDescent="0.25"/>
  <cols>
    <col min="1" max="1" width="3.81640625" style="2" customWidth="1"/>
    <col min="2" max="2" width="63.453125" style="1" customWidth="1"/>
    <col min="3" max="3" width="3.54296875" style="1" hidden="1" customWidth="1"/>
    <col min="4" max="4" width="13.1796875" style="1" customWidth="1"/>
    <col min="5" max="5" width="3.54296875" style="1" customWidth="1"/>
    <col min="6" max="6" width="13.1796875" style="1" customWidth="1"/>
    <col min="7" max="7" width="2.7265625" style="1" customWidth="1"/>
    <col min="8" max="8" width="13.1796875" style="1" customWidth="1"/>
    <col min="9" max="9" width="3.54296875" style="1" customWidth="1"/>
    <col min="10" max="10" width="13.1796875" style="1" customWidth="1"/>
    <col min="11" max="11" width="3.54296875" style="1" customWidth="1"/>
    <col min="12" max="12" width="13.1796875" style="1" customWidth="1"/>
    <col min="13" max="13" width="3.54296875" style="1" customWidth="1"/>
    <col min="14" max="14" width="13.1796875" style="1" customWidth="1"/>
    <col min="15" max="15" width="3.54296875" style="1" customWidth="1"/>
    <col min="16" max="16" width="8.54296875" style="2" hidden="1" customWidth="1"/>
    <col min="17" max="17" width="11.7265625" style="1" bestFit="1" customWidth="1"/>
    <col min="18" max="27" width="9.54296875" style="1" customWidth="1"/>
    <col min="28" max="28" width="11.1796875" style="1" customWidth="1"/>
    <col min="29" max="29" width="9.54296875" style="1" customWidth="1"/>
    <col min="30" max="31" width="9.54296875" style="1"/>
    <col min="32" max="32" width="17.7265625" style="1" bestFit="1" customWidth="1"/>
    <col min="33" max="16384" width="9.54296875" style="1"/>
  </cols>
  <sheetData>
    <row r="1" spans="1:28" ht="15.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8" ht="15.5" x14ac:dyDescent="0.35">
      <c r="A2" s="97" t="s">
        <v>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8" ht="15.5" x14ac:dyDescent="0.35">
      <c r="A3" s="97" t="s">
        <v>91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5" spans="1:28" s="2" customFormat="1" x14ac:dyDescent="0.25">
      <c r="D5" s="2" t="s">
        <v>1</v>
      </c>
      <c r="F5" s="2" t="s">
        <v>2</v>
      </c>
      <c r="H5" s="2" t="s">
        <v>3</v>
      </c>
      <c r="J5" s="2" t="s">
        <v>4</v>
      </c>
      <c r="L5" s="2" t="s">
        <v>5</v>
      </c>
      <c r="N5" s="2" t="s">
        <v>6</v>
      </c>
    </row>
    <row r="6" spans="1:28" s="2" customFormat="1" x14ac:dyDescent="0.25">
      <c r="D6" s="3"/>
      <c r="F6" s="3"/>
      <c r="H6" s="3"/>
      <c r="J6" s="3"/>
      <c r="L6" s="3"/>
      <c r="N6" s="3"/>
    </row>
    <row r="7" spans="1:28" s="2" customFormat="1" ht="13" x14ac:dyDescent="0.3">
      <c r="B7" s="4"/>
      <c r="C7" s="4"/>
      <c r="D7" s="5" t="s">
        <v>7</v>
      </c>
      <c r="E7" s="4"/>
      <c r="F7" s="5" t="s">
        <v>8</v>
      </c>
      <c r="G7" s="4"/>
      <c r="H7" s="5" t="s">
        <v>9</v>
      </c>
      <c r="I7" s="4"/>
      <c r="J7" s="5" t="s">
        <v>10</v>
      </c>
      <c r="K7" s="4"/>
      <c r="L7" s="5" t="s">
        <v>11</v>
      </c>
      <c r="M7" s="4"/>
      <c r="N7" s="5" t="s">
        <v>79</v>
      </c>
      <c r="O7" s="4"/>
      <c r="P7" s="4"/>
    </row>
    <row r="8" spans="1:28" s="2" customFormat="1" ht="13" x14ac:dyDescent="0.3">
      <c r="B8" s="4"/>
      <c r="C8" s="4"/>
      <c r="D8" s="5" t="s">
        <v>12</v>
      </c>
      <c r="E8" s="4"/>
      <c r="F8" s="5" t="s">
        <v>12</v>
      </c>
      <c r="G8" s="4"/>
      <c r="H8" s="5" t="s">
        <v>12</v>
      </c>
      <c r="I8" s="4"/>
      <c r="J8" s="5" t="s">
        <v>12</v>
      </c>
      <c r="K8" s="4"/>
      <c r="L8" s="5" t="s">
        <v>12</v>
      </c>
      <c r="M8" s="4"/>
      <c r="N8" s="5" t="s">
        <v>12</v>
      </c>
      <c r="O8" s="4"/>
      <c r="P8" s="6" t="s">
        <v>13</v>
      </c>
    </row>
    <row r="9" spans="1:28" s="2" customFormat="1" ht="13" x14ac:dyDescent="0.3">
      <c r="B9" s="4"/>
      <c r="C9" s="4"/>
      <c r="D9" s="7" t="s">
        <v>14</v>
      </c>
      <c r="E9" s="4"/>
      <c r="F9" s="7" t="s">
        <v>14</v>
      </c>
      <c r="G9" s="4"/>
      <c r="H9" s="7" t="s">
        <v>14</v>
      </c>
      <c r="I9" s="4"/>
      <c r="J9" s="7" t="s">
        <v>14</v>
      </c>
      <c r="K9" s="4"/>
      <c r="L9" s="7" t="s">
        <v>14</v>
      </c>
      <c r="M9" s="4"/>
      <c r="N9" s="7" t="s">
        <v>14</v>
      </c>
      <c r="O9" s="4"/>
      <c r="P9" s="4"/>
    </row>
    <row r="10" spans="1:28" x14ac:dyDescent="0.25">
      <c r="D10" s="8"/>
      <c r="F10" s="8"/>
      <c r="H10" s="8"/>
      <c r="J10" s="8"/>
      <c r="L10" s="8"/>
      <c r="N10" s="8"/>
    </row>
    <row r="11" spans="1:28" x14ac:dyDescent="0.25">
      <c r="A11" s="2">
        <v>1</v>
      </c>
      <c r="B11" s="1" t="s">
        <v>82</v>
      </c>
      <c r="D11" s="9"/>
      <c r="E11" s="9"/>
      <c r="F11" s="9">
        <v>9624</v>
      </c>
      <c r="G11" s="9"/>
      <c r="H11" s="9">
        <v>3954</v>
      </c>
      <c r="I11" s="9"/>
      <c r="J11" s="9">
        <v>4179</v>
      </c>
      <c r="K11" s="9"/>
      <c r="L11" s="9">
        <v>4284</v>
      </c>
      <c r="M11" s="9"/>
      <c r="N11" s="9">
        <v>4416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x14ac:dyDescent="0.25">
      <c r="A12" s="2">
        <v>2</v>
      </c>
      <c r="B12" s="1" t="s">
        <v>16</v>
      </c>
      <c r="D12" s="9"/>
      <c r="E12" s="9"/>
      <c r="F12" s="9">
        <v>1890</v>
      </c>
      <c r="G12" s="9"/>
      <c r="H12" s="9">
        <v>807</v>
      </c>
      <c r="I12" s="9"/>
      <c r="J12" s="9">
        <v>863</v>
      </c>
      <c r="K12" s="9"/>
      <c r="L12" s="9">
        <v>920</v>
      </c>
      <c r="M12" s="9"/>
      <c r="N12" s="9">
        <v>980</v>
      </c>
      <c r="O12" s="10"/>
      <c r="P12" s="11">
        <v>2</v>
      </c>
    </row>
    <row r="13" spans="1:28" x14ac:dyDescent="0.25">
      <c r="A13" s="2">
        <v>3</v>
      </c>
      <c r="B13" s="1" t="s">
        <v>17</v>
      </c>
      <c r="D13" s="9"/>
      <c r="E13" s="9"/>
      <c r="F13" s="9">
        <v>32</v>
      </c>
      <c r="G13" s="9"/>
      <c r="H13" s="9">
        <v>14</v>
      </c>
      <c r="I13" s="9"/>
      <c r="J13" s="9">
        <v>14</v>
      </c>
      <c r="K13" s="9"/>
      <c r="L13" s="9">
        <v>14</v>
      </c>
      <c r="M13" s="9"/>
      <c r="N13" s="9">
        <v>14</v>
      </c>
      <c r="O13" s="10"/>
      <c r="P13" s="11">
        <v>8</v>
      </c>
    </row>
    <row r="14" spans="1:28" x14ac:dyDescent="0.25">
      <c r="A14" s="2">
        <v>4</v>
      </c>
      <c r="B14" s="1" t="s">
        <v>18</v>
      </c>
      <c r="D14" s="9"/>
      <c r="E14" s="9"/>
      <c r="F14" s="9">
        <v>7078</v>
      </c>
      <c r="G14" s="9"/>
      <c r="H14" s="9">
        <v>2599</v>
      </c>
      <c r="I14" s="9"/>
      <c r="J14" s="9">
        <v>2800</v>
      </c>
      <c r="K14" s="9"/>
      <c r="L14" s="9">
        <v>4001</v>
      </c>
      <c r="M14" s="9"/>
      <c r="N14" s="9">
        <v>2800</v>
      </c>
      <c r="O14" s="10"/>
      <c r="P14" s="11">
        <v>3</v>
      </c>
    </row>
    <row r="15" spans="1:28" x14ac:dyDescent="0.25">
      <c r="A15" s="2">
        <v>5</v>
      </c>
      <c r="B15" s="1" t="s">
        <v>83</v>
      </c>
      <c r="D15" s="9"/>
      <c r="E15" s="9"/>
      <c r="F15" s="9">
        <v>-1530</v>
      </c>
      <c r="G15" s="9"/>
      <c r="H15" s="9" t="s">
        <v>84</v>
      </c>
      <c r="I15" s="9"/>
      <c r="J15" s="9" t="s">
        <v>84</v>
      </c>
      <c r="K15" s="9"/>
      <c r="L15" s="9" t="s">
        <v>84</v>
      </c>
      <c r="M15" s="9"/>
      <c r="N15" s="9" t="s">
        <v>84</v>
      </c>
      <c r="O15" s="10"/>
      <c r="P15" s="11">
        <v>7</v>
      </c>
      <c r="R15" s="12"/>
    </row>
    <row r="16" spans="1:28" x14ac:dyDescent="0.25">
      <c r="A16" s="2">
        <v>6</v>
      </c>
      <c r="B16" s="1" t="s">
        <v>85</v>
      </c>
      <c r="D16" s="9"/>
      <c r="E16" s="9"/>
      <c r="F16" s="9">
        <v>661</v>
      </c>
      <c r="G16" s="9"/>
      <c r="H16" s="9">
        <v>175</v>
      </c>
      <c r="I16" s="9"/>
      <c r="J16" s="9">
        <v>15</v>
      </c>
      <c r="K16" s="9"/>
      <c r="L16" s="9">
        <v>-118</v>
      </c>
      <c r="M16" s="9"/>
      <c r="N16" s="9" t="s">
        <v>84</v>
      </c>
      <c r="O16" s="10"/>
      <c r="P16" s="11"/>
      <c r="R16" s="12"/>
    </row>
    <row r="17" spans="1:29" x14ac:dyDescent="0.25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 x14ac:dyDescent="0.25">
      <c r="A18" s="2">
        <v>7</v>
      </c>
      <c r="B18" s="1" t="s">
        <v>21</v>
      </c>
      <c r="D18" s="9"/>
      <c r="E18" s="9"/>
      <c r="F18" s="9">
        <v>17754</v>
      </c>
      <c r="G18" s="9"/>
      <c r="H18" s="9">
        <v>7550</v>
      </c>
      <c r="I18" s="9"/>
      <c r="J18" s="9">
        <v>7871</v>
      </c>
      <c r="K18" s="9"/>
      <c r="L18" s="9">
        <v>9101</v>
      </c>
      <c r="M18" s="9"/>
      <c r="N18" s="9">
        <v>8210</v>
      </c>
      <c r="O18" s="10"/>
      <c r="P18" s="11"/>
      <c r="AC18" s="10"/>
    </row>
    <row r="19" spans="1:29" x14ac:dyDescent="0.25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3" x14ac:dyDescent="0.3">
      <c r="A20" s="2">
        <v>8</v>
      </c>
      <c r="B20" s="1" t="s">
        <v>22</v>
      </c>
      <c r="D20" s="9"/>
      <c r="E20" s="9"/>
      <c r="F20" s="9">
        <v>17754</v>
      </c>
      <c r="G20" s="9"/>
      <c r="H20" s="9">
        <v>7550</v>
      </c>
      <c r="I20" s="9"/>
      <c r="J20" s="9">
        <v>7871</v>
      </c>
      <c r="K20" s="9"/>
      <c r="L20" s="9">
        <v>9101</v>
      </c>
      <c r="M20" s="9"/>
      <c r="N20" s="9">
        <v>8210</v>
      </c>
      <c r="O20" s="10"/>
      <c r="P20" s="6"/>
    </row>
    <row r="21" spans="1:29" ht="13" x14ac:dyDescent="0.3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 x14ac:dyDescent="0.25">
      <c r="A22" s="2">
        <v>9</v>
      </c>
      <c r="B22" s="1" t="s">
        <v>23</v>
      </c>
      <c r="D22" s="9"/>
      <c r="E22" s="9"/>
      <c r="F22" s="9">
        <v>186915</v>
      </c>
      <c r="G22" s="9"/>
      <c r="H22" s="9">
        <v>204669</v>
      </c>
      <c r="I22" s="9"/>
      <c r="J22" s="9">
        <v>212218</v>
      </c>
      <c r="K22" s="9"/>
      <c r="L22" s="9">
        <v>220089</v>
      </c>
      <c r="M22" s="9"/>
      <c r="N22" s="9">
        <v>229190</v>
      </c>
      <c r="O22" s="10"/>
      <c r="P22" s="11"/>
      <c r="R22" s="12"/>
    </row>
    <row r="23" spans="1:29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 x14ac:dyDescent="0.25">
      <c r="A24" s="2">
        <v>10</v>
      </c>
      <c r="B24" s="1" t="s">
        <v>24</v>
      </c>
      <c r="D24" s="9">
        <v>186914.8933717203</v>
      </c>
      <c r="E24" s="9"/>
      <c r="F24" s="9">
        <v>204669</v>
      </c>
      <c r="G24" s="9"/>
      <c r="H24" s="9">
        <v>212218</v>
      </c>
      <c r="I24" s="9"/>
      <c r="J24" s="9">
        <v>220089</v>
      </c>
      <c r="K24" s="9"/>
      <c r="L24" s="9">
        <v>229190</v>
      </c>
      <c r="M24" s="9"/>
      <c r="N24" s="9">
        <v>237401</v>
      </c>
      <c r="O24" s="10"/>
      <c r="P24" s="11"/>
    </row>
    <row r="25" spans="1:29" x14ac:dyDescent="0.25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 x14ac:dyDescent="0.25">
      <c r="A26" s="2">
        <v>11</v>
      </c>
      <c r="B26" s="1" t="s">
        <v>25</v>
      </c>
      <c r="D26" s="15">
        <v>6.2731595402483312E-2</v>
      </c>
      <c r="E26" s="10"/>
      <c r="F26" s="16">
        <v>9.5000000000000001E-2</v>
      </c>
      <c r="G26" s="10"/>
      <c r="H26" s="15">
        <v>3.6900000000000002E-2</v>
      </c>
      <c r="I26" s="10"/>
      <c r="J26" s="15">
        <v>3.7100000000000001E-2</v>
      </c>
      <c r="K26" s="17"/>
      <c r="L26" s="15">
        <v>4.1399999999999999E-2</v>
      </c>
      <c r="M26" s="17"/>
      <c r="N26" s="15">
        <v>3.5799999999999998E-2</v>
      </c>
      <c r="O26" s="10"/>
      <c r="P26" s="11"/>
    </row>
    <row r="27" spans="1:29" x14ac:dyDescent="0.25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 x14ac:dyDescent="0.25">
      <c r="A28" s="2">
        <v>12</v>
      </c>
      <c r="B28" s="1" t="s">
        <v>26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 x14ac:dyDescent="0.25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 x14ac:dyDescent="0.25">
      <c r="A30" s="2">
        <v>13</v>
      </c>
      <c r="B30" s="20" t="s">
        <v>86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 x14ac:dyDescent="0.25">
      <c r="A31" s="2">
        <v>14</v>
      </c>
      <c r="B31" s="20" t="s">
        <v>87</v>
      </c>
      <c r="D31" s="9">
        <v>-71033.231</v>
      </c>
      <c r="E31" s="9"/>
      <c r="F31" s="9">
        <v>-78308</v>
      </c>
      <c r="G31" s="9"/>
      <c r="H31" s="9">
        <v>-80861</v>
      </c>
      <c r="I31" s="9"/>
      <c r="J31" s="9">
        <v>-80861</v>
      </c>
      <c r="K31" s="9"/>
      <c r="L31" s="9">
        <v>-80861</v>
      </c>
      <c r="M31" s="9"/>
      <c r="N31" s="9">
        <v>-80861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 x14ac:dyDescent="0.25">
      <c r="A32" s="2">
        <v>15</v>
      </c>
      <c r="B32" s="20" t="s">
        <v>29</v>
      </c>
      <c r="D32" s="9">
        <v>-26102.008000000002</v>
      </c>
      <c r="E32" s="9"/>
      <c r="F32" s="9">
        <v>-26254</v>
      </c>
      <c r="G32" s="9"/>
      <c r="H32" s="9">
        <v>-27110</v>
      </c>
      <c r="I32" s="9"/>
      <c r="J32" s="9">
        <v>-27110</v>
      </c>
      <c r="K32" s="9"/>
      <c r="L32" s="9">
        <v>-27110</v>
      </c>
      <c r="M32" s="9"/>
      <c r="N32" s="9">
        <v>-27110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 x14ac:dyDescent="0.25">
      <c r="A33" s="2">
        <v>16</v>
      </c>
      <c r="B33" s="20" t="s">
        <v>30</v>
      </c>
      <c r="D33" s="9">
        <v>-212.77799999999999</v>
      </c>
      <c r="E33" s="9"/>
      <c r="F33" s="9">
        <v>-205</v>
      </c>
      <c r="G33" s="9"/>
      <c r="H33" s="9">
        <v>-212</v>
      </c>
      <c r="I33" s="9"/>
      <c r="J33" s="9">
        <v>-212</v>
      </c>
      <c r="K33" s="9"/>
      <c r="L33" s="9">
        <v>-212</v>
      </c>
      <c r="M33" s="9"/>
      <c r="N33" s="9">
        <v>-212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 x14ac:dyDescent="0.25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 x14ac:dyDescent="0.25">
      <c r="A35" s="2">
        <v>17</v>
      </c>
      <c r="B35" s="20" t="s">
        <v>88</v>
      </c>
      <c r="D35" s="9">
        <v>-97348.017000000007</v>
      </c>
      <c r="E35" s="9"/>
      <c r="F35" s="9">
        <v>-104767</v>
      </c>
      <c r="G35" s="9"/>
      <c r="H35" s="9">
        <v>-108182</v>
      </c>
      <c r="I35" s="9"/>
      <c r="J35" s="9">
        <v>-108182</v>
      </c>
      <c r="K35" s="9"/>
      <c r="L35" s="9">
        <v>-108182</v>
      </c>
      <c r="M35" s="9"/>
      <c r="N35" s="9">
        <v>-108182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 x14ac:dyDescent="0.25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 x14ac:dyDescent="0.25">
      <c r="A37" s="2">
        <v>18</v>
      </c>
      <c r="B37" s="20" t="s">
        <v>89</v>
      </c>
      <c r="D37" s="9">
        <v>-86492.506929999989</v>
      </c>
      <c r="E37" s="9"/>
      <c r="F37" s="9">
        <v>-93287</v>
      </c>
      <c r="G37" s="9"/>
      <c r="H37" s="9">
        <v>-100560</v>
      </c>
      <c r="I37" s="9"/>
      <c r="J37" s="9">
        <v>-108401</v>
      </c>
      <c r="K37" s="9"/>
      <c r="L37" s="9">
        <v>-116854</v>
      </c>
      <c r="M37" s="9"/>
      <c r="N37" s="9">
        <v>-125965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 x14ac:dyDescent="0.25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 x14ac:dyDescent="0.25">
      <c r="A39" s="2">
        <v>19</v>
      </c>
      <c r="B39" s="1" t="s">
        <v>33</v>
      </c>
      <c r="D39" s="9">
        <v>-183840.52393</v>
      </c>
      <c r="E39" s="9"/>
      <c r="F39" s="9">
        <v>-198053</v>
      </c>
      <c r="G39" s="9"/>
      <c r="H39" s="9">
        <v>-208743</v>
      </c>
      <c r="I39" s="9"/>
      <c r="J39" s="9">
        <v>-216584</v>
      </c>
      <c r="K39" s="9"/>
      <c r="L39" s="9">
        <v>-225036</v>
      </c>
      <c r="M39" s="9"/>
      <c r="N39" s="9">
        <v>-234147</v>
      </c>
      <c r="O39" s="10"/>
      <c r="P39" s="11"/>
    </row>
    <row r="40" spans="1:32" x14ac:dyDescent="0.25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3" x14ac:dyDescent="0.3">
      <c r="A41" s="4">
        <v>20</v>
      </c>
      <c r="B41" s="13" t="s">
        <v>34</v>
      </c>
      <c r="D41" s="26">
        <v>3074.3694417203078</v>
      </c>
      <c r="E41" s="27"/>
      <c r="F41" s="26">
        <v>6615</v>
      </c>
      <c r="G41" s="9"/>
      <c r="H41" s="26">
        <v>3475</v>
      </c>
      <c r="I41" s="9"/>
      <c r="J41" s="26">
        <v>3505</v>
      </c>
      <c r="K41" s="9"/>
      <c r="L41" s="26">
        <v>4154</v>
      </c>
      <c r="M41" s="9"/>
      <c r="N41" s="26">
        <v>3253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3" x14ac:dyDescent="0.3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3" x14ac:dyDescent="0.3">
      <c r="A43" s="4">
        <v>21</v>
      </c>
      <c r="B43" s="13" t="s">
        <v>35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3" x14ac:dyDescent="0.3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3" x14ac:dyDescent="0.3">
      <c r="A45" s="2">
        <v>22</v>
      </c>
      <c r="B45" s="1" t="s">
        <v>36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3" x14ac:dyDescent="0.3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3" x14ac:dyDescent="0.3">
      <c r="A47" s="4">
        <v>23</v>
      </c>
      <c r="B47" s="13" t="s">
        <v>37</v>
      </c>
      <c r="D47" s="26">
        <v>-2714.6419999999998</v>
      </c>
      <c r="E47" s="34"/>
      <c r="F47" s="26"/>
      <c r="G47" s="37"/>
      <c r="H47" s="26"/>
      <c r="I47" s="37"/>
      <c r="J47" s="26" t="s">
        <v>84</v>
      </c>
      <c r="K47" s="12"/>
      <c r="L47" s="26" t="s">
        <v>84</v>
      </c>
      <c r="M47" s="10"/>
      <c r="N47" s="26" t="s">
        <v>84</v>
      </c>
      <c r="O47" s="10"/>
      <c r="P47" s="11"/>
    </row>
    <row r="48" spans="1:32" ht="13" x14ac:dyDescent="0.3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3" x14ac:dyDescent="0.3">
      <c r="A49" s="4">
        <v>24</v>
      </c>
      <c r="B49" s="13" t="s">
        <v>38</v>
      </c>
      <c r="D49" s="38">
        <v>-0.27255827969202073</v>
      </c>
      <c r="E49" s="27"/>
      <c r="F49" s="38">
        <v>5885</v>
      </c>
      <c r="G49" s="29"/>
      <c r="H49" s="38">
        <v>2165</v>
      </c>
      <c r="I49" s="29"/>
      <c r="J49" s="38">
        <v>1615</v>
      </c>
      <c r="K49" s="12"/>
      <c r="L49" s="38">
        <v>1684</v>
      </c>
      <c r="M49" s="12"/>
      <c r="N49" s="38">
        <v>483</v>
      </c>
      <c r="O49" s="10"/>
      <c r="P49" s="6"/>
    </row>
    <row r="50" spans="1:16" s="13" customFormat="1" ht="13" x14ac:dyDescent="0.3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 x14ac:dyDescent="0.25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 x14ac:dyDescent="0.25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 x14ac:dyDescent="0.25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 x14ac:dyDescent="0.25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 x14ac:dyDescent="0.25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 x14ac:dyDescent="0.25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 x14ac:dyDescent="0.25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 x14ac:dyDescent="0.25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 x14ac:dyDescent="0.25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 x14ac:dyDescent="0.25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 x14ac:dyDescent="0.25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 x14ac:dyDescent="0.25">
      <c r="D63" s="10"/>
      <c r="E63" s="10"/>
      <c r="F63" s="10">
        <v>3503</v>
      </c>
      <c r="G63" s="10"/>
      <c r="H63" s="39">
        <v>1000</v>
      </c>
      <c r="I63" s="10"/>
      <c r="J63" s="10" t="s">
        <v>39</v>
      </c>
      <c r="K63" s="10"/>
      <c r="L63" s="10"/>
      <c r="O63" s="10"/>
      <c r="P63" s="11"/>
    </row>
    <row r="64" spans="1:16" hidden="1" x14ac:dyDescent="0.25">
      <c r="D64" s="10"/>
      <c r="E64" s="10"/>
      <c r="F64" s="10"/>
      <c r="G64" s="10"/>
      <c r="H64" s="10">
        <v>600</v>
      </c>
      <c r="I64" s="10"/>
      <c r="J64" s="10" t="s">
        <v>40</v>
      </c>
      <c r="K64" s="10"/>
      <c r="L64" s="10"/>
      <c r="O64" s="10"/>
      <c r="P64" s="11"/>
    </row>
    <row r="65" spans="2:16" hidden="1" x14ac:dyDescent="0.25">
      <c r="D65" s="10"/>
      <c r="E65" s="10"/>
      <c r="F65" s="10"/>
      <c r="G65" s="10"/>
      <c r="H65" s="1">
        <v>400</v>
      </c>
      <c r="J65" s="1" t="s">
        <v>41</v>
      </c>
      <c r="K65" s="10"/>
      <c r="L65" s="10"/>
      <c r="O65" s="10"/>
      <c r="P65" s="11"/>
    </row>
    <row r="66" spans="2:16" hidden="1" x14ac:dyDescent="0.25">
      <c r="B66" s="40"/>
      <c r="D66" s="10"/>
      <c r="E66" s="10"/>
      <c r="F66" s="10"/>
      <c r="G66" s="10"/>
      <c r="H66" s="39">
        <v>350</v>
      </c>
      <c r="I66" s="10"/>
      <c r="J66" s="10" t="s">
        <v>42</v>
      </c>
      <c r="K66" s="10"/>
      <c r="L66" s="10"/>
      <c r="O66" s="10"/>
      <c r="P66" s="11"/>
    </row>
    <row r="67" spans="2:16" hidden="1" x14ac:dyDescent="0.25">
      <c r="D67" s="10"/>
      <c r="E67" s="10"/>
      <c r="F67" s="10"/>
      <c r="G67" s="10"/>
      <c r="H67" s="1">
        <v>251</v>
      </c>
      <c r="J67" s="1" t="s">
        <v>43</v>
      </c>
      <c r="K67" s="10"/>
      <c r="L67" s="10"/>
      <c r="M67" s="10"/>
      <c r="N67" s="10"/>
      <c r="O67" s="10"/>
      <c r="P67" s="11"/>
    </row>
    <row r="68" spans="2:16" hidden="1" x14ac:dyDescent="0.25">
      <c r="D68" s="10"/>
      <c r="E68" s="10"/>
      <c r="F68" s="10"/>
      <c r="G68" s="10"/>
      <c r="H68" s="39">
        <v>191</v>
      </c>
      <c r="I68" s="10"/>
      <c r="J68" s="10" t="s">
        <v>44</v>
      </c>
      <c r="K68" s="10"/>
      <c r="L68" s="10"/>
      <c r="M68" s="10"/>
      <c r="N68" s="10"/>
      <c r="O68" s="10"/>
      <c r="P68" s="11"/>
    </row>
    <row r="69" spans="2:16" hidden="1" x14ac:dyDescent="0.25">
      <c r="D69" s="10"/>
      <c r="E69" s="10"/>
      <c r="F69" s="10"/>
      <c r="G69" s="10"/>
      <c r="H69" s="39">
        <v>186</v>
      </c>
      <c r="I69" s="10"/>
      <c r="J69" s="10" t="s">
        <v>45</v>
      </c>
      <c r="K69" s="10"/>
      <c r="L69" s="10"/>
      <c r="M69" s="10"/>
      <c r="N69" s="10"/>
      <c r="O69" s="10"/>
      <c r="P69" s="11"/>
    </row>
    <row r="70" spans="2:16" hidden="1" x14ac:dyDescent="0.25">
      <c r="D70" s="10"/>
      <c r="E70" s="10"/>
      <c r="F70" s="10"/>
      <c r="G70" s="10"/>
      <c r="H70" s="1">
        <v>165</v>
      </c>
      <c r="J70" s="1" t="s">
        <v>46</v>
      </c>
      <c r="K70" s="10"/>
      <c r="L70" s="10"/>
      <c r="M70" s="10"/>
      <c r="N70" s="10"/>
      <c r="O70" s="10"/>
      <c r="P70" s="11"/>
    </row>
    <row r="71" spans="2:16" hidden="1" x14ac:dyDescent="0.25">
      <c r="D71" s="10"/>
      <c r="E71" s="10"/>
      <c r="F71" s="10"/>
      <c r="G71" s="10"/>
      <c r="H71" s="10">
        <v>100</v>
      </c>
      <c r="I71" s="10"/>
      <c r="J71" s="10" t="s">
        <v>47</v>
      </c>
      <c r="K71" s="10"/>
      <c r="L71" s="10"/>
      <c r="M71" s="10"/>
      <c r="N71" s="10"/>
      <c r="O71" s="10"/>
      <c r="P71" s="11"/>
    </row>
    <row r="72" spans="2:16" hidden="1" x14ac:dyDescent="0.25">
      <c r="D72" s="10"/>
      <c r="E72" s="10"/>
      <c r="F72" s="10"/>
      <c r="G72" s="10"/>
      <c r="H72" s="10">
        <v>478</v>
      </c>
      <c r="I72" s="10"/>
      <c r="J72" s="10" t="s">
        <v>48</v>
      </c>
      <c r="K72" s="10"/>
      <c r="L72" s="10"/>
      <c r="M72" s="10"/>
      <c r="N72" s="10"/>
      <c r="O72" s="10"/>
      <c r="P72" s="11"/>
    </row>
    <row r="73" spans="2:16" hidden="1" x14ac:dyDescent="0.25">
      <c r="D73" s="10"/>
      <c r="E73" s="10"/>
      <c r="F73" s="10"/>
      <c r="G73" s="10"/>
      <c r="H73" s="10">
        <v>746</v>
      </c>
      <c r="I73" s="10"/>
      <c r="J73" s="10" t="s">
        <v>49</v>
      </c>
      <c r="K73" s="10"/>
      <c r="L73" s="10"/>
      <c r="M73" s="10"/>
      <c r="N73" s="10"/>
      <c r="O73" s="10"/>
      <c r="P73" s="11"/>
    </row>
    <row r="74" spans="2:16" hidden="1" x14ac:dyDescent="0.25">
      <c r="D74" s="10"/>
      <c r="E74" s="10"/>
      <c r="F74" s="10"/>
      <c r="G74" s="10"/>
      <c r="H74" s="10">
        <v>-451</v>
      </c>
      <c r="I74" s="10"/>
      <c r="J74" s="10" t="s">
        <v>50</v>
      </c>
      <c r="K74" s="10"/>
      <c r="L74" s="10"/>
      <c r="M74" s="10"/>
      <c r="N74" s="10"/>
      <c r="O74" s="10"/>
      <c r="P74" s="11"/>
    </row>
    <row r="75" spans="2:16" hidden="1" x14ac:dyDescent="0.25">
      <c r="D75" s="10"/>
      <c r="E75" s="10"/>
      <c r="F75" s="10"/>
      <c r="G75" s="10"/>
      <c r="H75" s="10">
        <f>78344-79160+165</f>
        <v>-651</v>
      </c>
      <c r="I75" s="10"/>
      <c r="J75" s="10" t="s">
        <v>51</v>
      </c>
      <c r="K75" s="10"/>
      <c r="L75" s="10"/>
      <c r="M75" s="10"/>
      <c r="N75" s="10"/>
      <c r="O75" s="10"/>
      <c r="P75" s="11"/>
    </row>
    <row r="76" spans="2:16" hidden="1" x14ac:dyDescent="0.25">
      <c r="D76" s="10"/>
      <c r="E76" s="10"/>
      <c r="F76" s="10"/>
      <c r="G76" s="10"/>
      <c r="H76" s="10">
        <v>-165</v>
      </c>
      <c r="I76" s="10"/>
      <c r="J76" s="10" t="s">
        <v>52</v>
      </c>
      <c r="K76" s="10"/>
      <c r="L76" s="10"/>
      <c r="M76" s="10"/>
      <c r="N76" s="10"/>
      <c r="O76" s="10"/>
      <c r="P76" s="11"/>
    </row>
    <row r="77" spans="2:16" hidden="1" x14ac:dyDescent="0.25">
      <c r="D77" s="10"/>
      <c r="E77" s="10"/>
      <c r="F77" s="10"/>
      <c r="G77" s="10"/>
      <c r="H77" s="10">
        <v>303</v>
      </c>
      <c r="I77" s="10"/>
      <c r="J77" s="10" t="s">
        <v>53</v>
      </c>
      <c r="K77" s="10"/>
      <c r="L77" s="10"/>
      <c r="M77" s="10"/>
      <c r="N77" s="10"/>
      <c r="O77" s="10"/>
      <c r="P77" s="11"/>
    </row>
    <row r="78" spans="2:16" hidden="1" x14ac:dyDescent="0.25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 x14ac:dyDescent="0.25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 x14ac:dyDescent="0.25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 x14ac:dyDescent="0.25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 x14ac:dyDescent="0.25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 x14ac:dyDescent="0.25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 x14ac:dyDescent="0.2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 x14ac:dyDescent="0.2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 x14ac:dyDescent="0.2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 x14ac:dyDescent="0.2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 x14ac:dyDescent="0.2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 x14ac:dyDescent="0.2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 x14ac:dyDescent="0.2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 x14ac:dyDescent="0.25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 x14ac:dyDescent="0.25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 x14ac:dyDescent="0.25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 x14ac:dyDescent="0.25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 x14ac:dyDescent="0.25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 x14ac:dyDescent="0.25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 x14ac:dyDescent="0.25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 x14ac:dyDescent="0.25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 x14ac:dyDescent="0.25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 x14ac:dyDescent="0.25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 x14ac:dyDescent="0.25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 x14ac:dyDescent="0.25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 x14ac:dyDescent="0.25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 x14ac:dyDescent="0.25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 x14ac:dyDescent="0.25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 x14ac:dyDescent="0.25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 x14ac:dyDescent="0.25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 x14ac:dyDescent="0.25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 x14ac:dyDescent="0.25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 x14ac:dyDescent="0.25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 x14ac:dyDescent="0.25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 x14ac:dyDescent="0.25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 x14ac:dyDescent="0.25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 x14ac:dyDescent="0.25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 x14ac:dyDescent="0.25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 x14ac:dyDescent="0.25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 x14ac:dyDescent="0.25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 x14ac:dyDescent="0.25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 x14ac:dyDescent="0.25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 x14ac:dyDescent="0.25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 x14ac:dyDescent="0.25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 x14ac:dyDescent="0.25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 x14ac:dyDescent="0.25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 x14ac:dyDescent="0.25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 x14ac:dyDescent="0.25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 x14ac:dyDescent="0.25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 x14ac:dyDescent="0.25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 x14ac:dyDescent="0.25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 x14ac:dyDescent="0.25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 x14ac:dyDescent="0.25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 x14ac:dyDescent="0.25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 x14ac:dyDescent="0.25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 x14ac:dyDescent="0.25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 x14ac:dyDescent="0.25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 x14ac:dyDescent="0.25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 x14ac:dyDescent="0.25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 x14ac:dyDescent="0.25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 x14ac:dyDescent="0.25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 x14ac:dyDescent="0.25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 x14ac:dyDescent="0.25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 x14ac:dyDescent="0.25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 x14ac:dyDescent="0.25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 x14ac:dyDescent="0.25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 x14ac:dyDescent="0.25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 x14ac:dyDescent="0.25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 x14ac:dyDescent="0.25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 x14ac:dyDescent="0.25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 x14ac:dyDescent="0.25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 x14ac:dyDescent="0.25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 x14ac:dyDescent="0.25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 x14ac:dyDescent="0.25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 x14ac:dyDescent="0.25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 x14ac:dyDescent="0.25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 x14ac:dyDescent="0.25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 x14ac:dyDescent="0.25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 x14ac:dyDescent="0.25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 x14ac:dyDescent="0.25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 x14ac:dyDescent="0.25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 x14ac:dyDescent="0.25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 x14ac:dyDescent="0.25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 x14ac:dyDescent="0.25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 x14ac:dyDescent="0.25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 x14ac:dyDescent="0.25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 x14ac:dyDescent="0.25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 x14ac:dyDescent="0.25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 x14ac:dyDescent="0.25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 x14ac:dyDescent="0.25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 x14ac:dyDescent="0.25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 x14ac:dyDescent="0.25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 x14ac:dyDescent="0.25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 x14ac:dyDescent="0.25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 x14ac:dyDescent="0.25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 x14ac:dyDescent="0.25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 x14ac:dyDescent="0.25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 x14ac:dyDescent="0.25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 x14ac:dyDescent="0.25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 x14ac:dyDescent="0.25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 x14ac:dyDescent="0.25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 x14ac:dyDescent="0.25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 x14ac:dyDescent="0.25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 x14ac:dyDescent="0.25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 x14ac:dyDescent="0.25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 x14ac:dyDescent="0.25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 x14ac:dyDescent="0.25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 x14ac:dyDescent="0.25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 x14ac:dyDescent="0.25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 x14ac:dyDescent="0.25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 x14ac:dyDescent="0.25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 x14ac:dyDescent="0.25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 x14ac:dyDescent="0.25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 x14ac:dyDescent="0.25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 x14ac:dyDescent="0.25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 x14ac:dyDescent="0.25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 x14ac:dyDescent="0.2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 x14ac:dyDescent="0.2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 x14ac:dyDescent="0.2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 x14ac:dyDescent="0.25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 x14ac:dyDescent="0.25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 x14ac:dyDescent="0.25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 x14ac:dyDescent="0.25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 x14ac:dyDescent="0.2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 x14ac:dyDescent="0.2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 x14ac:dyDescent="0.2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 x14ac:dyDescent="0.2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 x14ac:dyDescent="0.2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 x14ac:dyDescent="0.2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 x14ac:dyDescent="0.2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 x14ac:dyDescent="0.2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 x14ac:dyDescent="0.2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 x14ac:dyDescent="0.2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 x14ac:dyDescent="0.2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 x14ac:dyDescent="0.2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 x14ac:dyDescent="0.2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 x14ac:dyDescent="0.2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 x14ac:dyDescent="0.2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 x14ac:dyDescent="0.2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 x14ac:dyDescent="0.2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 x14ac:dyDescent="0.2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 x14ac:dyDescent="0.2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 x14ac:dyDescent="0.2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 x14ac:dyDescent="0.2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 x14ac:dyDescent="0.2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 x14ac:dyDescent="0.2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 x14ac:dyDescent="0.2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 x14ac:dyDescent="0.2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 x14ac:dyDescent="0.2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 x14ac:dyDescent="0.2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 x14ac:dyDescent="0.2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 x14ac:dyDescent="0.2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 x14ac:dyDescent="0.2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 x14ac:dyDescent="0.2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 x14ac:dyDescent="0.2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 x14ac:dyDescent="0.2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 x14ac:dyDescent="0.2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 x14ac:dyDescent="0.2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 x14ac:dyDescent="0.2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 x14ac:dyDescent="0.2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 x14ac:dyDescent="0.2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 x14ac:dyDescent="0.2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 x14ac:dyDescent="0.2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 x14ac:dyDescent="0.2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 x14ac:dyDescent="0.2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 x14ac:dyDescent="0.2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 x14ac:dyDescent="0.2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 x14ac:dyDescent="0.2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 x14ac:dyDescent="0.2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 x14ac:dyDescent="0.2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 x14ac:dyDescent="0.2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 x14ac:dyDescent="0.2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 x14ac:dyDescent="0.2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 x14ac:dyDescent="0.2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 x14ac:dyDescent="0.2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 x14ac:dyDescent="0.2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 x14ac:dyDescent="0.2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 x14ac:dyDescent="0.2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 x14ac:dyDescent="0.2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 x14ac:dyDescent="0.25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 x14ac:dyDescent="0.25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 x14ac:dyDescent="0.25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 x14ac:dyDescent="0.25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 x14ac:dyDescent="0.25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 x14ac:dyDescent="0.25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 x14ac:dyDescent="0.25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 x14ac:dyDescent="0.25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 x14ac:dyDescent="0.25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 x14ac:dyDescent="0.25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 x14ac:dyDescent="0.25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 x14ac:dyDescent="0.25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 x14ac:dyDescent="0.25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 x14ac:dyDescent="0.25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 x14ac:dyDescent="0.25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 x14ac:dyDescent="0.25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 x14ac:dyDescent="0.25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 x14ac:dyDescent="0.25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 x14ac:dyDescent="0.25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 x14ac:dyDescent="0.25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 x14ac:dyDescent="0.25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 x14ac:dyDescent="0.25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 x14ac:dyDescent="0.25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 x14ac:dyDescent="0.25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 x14ac:dyDescent="0.25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 x14ac:dyDescent="0.25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 x14ac:dyDescent="0.25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 x14ac:dyDescent="0.25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 x14ac:dyDescent="0.25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 x14ac:dyDescent="0.25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 x14ac:dyDescent="0.25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 x14ac:dyDescent="0.25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 x14ac:dyDescent="0.25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 x14ac:dyDescent="0.25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 x14ac:dyDescent="0.25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 x14ac:dyDescent="0.25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 x14ac:dyDescent="0.25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 x14ac:dyDescent="0.25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 x14ac:dyDescent="0.25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 x14ac:dyDescent="0.25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 x14ac:dyDescent="0.25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 x14ac:dyDescent="0.25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 x14ac:dyDescent="0.25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 x14ac:dyDescent="0.25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 x14ac:dyDescent="0.25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 x14ac:dyDescent="0.25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 x14ac:dyDescent="0.25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 x14ac:dyDescent="0.25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 x14ac:dyDescent="0.25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 x14ac:dyDescent="0.25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 x14ac:dyDescent="0.25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 x14ac:dyDescent="0.25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 x14ac:dyDescent="0.25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 x14ac:dyDescent="0.25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 x14ac:dyDescent="0.25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 x14ac:dyDescent="0.25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 x14ac:dyDescent="0.25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 x14ac:dyDescent="0.25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 x14ac:dyDescent="0.25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 x14ac:dyDescent="0.25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 x14ac:dyDescent="0.25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 x14ac:dyDescent="0.25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 x14ac:dyDescent="0.25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 x14ac:dyDescent="0.25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 x14ac:dyDescent="0.25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 x14ac:dyDescent="0.25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 x14ac:dyDescent="0.25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 x14ac:dyDescent="0.25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 x14ac:dyDescent="0.25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 x14ac:dyDescent="0.25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 x14ac:dyDescent="0.25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 x14ac:dyDescent="0.25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 x14ac:dyDescent="0.25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 x14ac:dyDescent="0.25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 x14ac:dyDescent="0.25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 x14ac:dyDescent="0.25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 x14ac:dyDescent="0.25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 x14ac:dyDescent="0.25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 x14ac:dyDescent="0.25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 x14ac:dyDescent="0.25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 x14ac:dyDescent="0.25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 x14ac:dyDescent="0.25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 x14ac:dyDescent="0.25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 x14ac:dyDescent="0.25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 x14ac:dyDescent="0.25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 x14ac:dyDescent="0.25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 x14ac:dyDescent="0.25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 x14ac:dyDescent="0.25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 x14ac:dyDescent="0.25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 x14ac:dyDescent="0.25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 x14ac:dyDescent="0.25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 x14ac:dyDescent="0.25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 x14ac:dyDescent="0.25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 x14ac:dyDescent="0.25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 x14ac:dyDescent="0.25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 x14ac:dyDescent="0.25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 x14ac:dyDescent="0.25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 x14ac:dyDescent="0.25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 x14ac:dyDescent="0.25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 x14ac:dyDescent="0.25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 x14ac:dyDescent="0.25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 x14ac:dyDescent="0.25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 x14ac:dyDescent="0.25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 x14ac:dyDescent="0.25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 x14ac:dyDescent="0.25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 x14ac:dyDescent="0.25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 x14ac:dyDescent="0.2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 x14ac:dyDescent="0.2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 x14ac:dyDescent="0.2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 x14ac:dyDescent="0.25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 x14ac:dyDescent="0.25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 x14ac:dyDescent="0.25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 x14ac:dyDescent="0.25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 x14ac:dyDescent="0.25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 x14ac:dyDescent="0.25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 x14ac:dyDescent="0.25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 x14ac:dyDescent="0.25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 x14ac:dyDescent="0.25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 x14ac:dyDescent="0.25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 x14ac:dyDescent="0.25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 x14ac:dyDescent="0.25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 x14ac:dyDescent="0.25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 x14ac:dyDescent="0.25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 x14ac:dyDescent="0.25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 x14ac:dyDescent="0.25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 x14ac:dyDescent="0.25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 x14ac:dyDescent="0.25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 x14ac:dyDescent="0.25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 x14ac:dyDescent="0.25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 x14ac:dyDescent="0.25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 x14ac:dyDescent="0.25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 x14ac:dyDescent="0.25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 x14ac:dyDescent="0.25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 x14ac:dyDescent="0.25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 x14ac:dyDescent="0.25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 x14ac:dyDescent="0.25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 x14ac:dyDescent="0.25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 x14ac:dyDescent="0.25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 x14ac:dyDescent="0.25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 x14ac:dyDescent="0.25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 x14ac:dyDescent="0.25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 x14ac:dyDescent="0.25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 x14ac:dyDescent="0.25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 x14ac:dyDescent="0.25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 x14ac:dyDescent="0.25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 x14ac:dyDescent="0.25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 x14ac:dyDescent="0.25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 x14ac:dyDescent="0.25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 x14ac:dyDescent="0.25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 x14ac:dyDescent="0.25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 x14ac:dyDescent="0.25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 x14ac:dyDescent="0.25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 x14ac:dyDescent="0.25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 x14ac:dyDescent="0.25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 x14ac:dyDescent="0.25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 x14ac:dyDescent="0.25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 x14ac:dyDescent="0.25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 x14ac:dyDescent="0.25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 x14ac:dyDescent="0.25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 x14ac:dyDescent="0.25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 x14ac:dyDescent="0.25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 x14ac:dyDescent="0.25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 x14ac:dyDescent="0.25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 x14ac:dyDescent="0.25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 x14ac:dyDescent="0.25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 x14ac:dyDescent="0.25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 x14ac:dyDescent="0.25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 x14ac:dyDescent="0.25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 x14ac:dyDescent="0.25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 x14ac:dyDescent="0.25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 x14ac:dyDescent="0.25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 x14ac:dyDescent="0.25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 x14ac:dyDescent="0.25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 x14ac:dyDescent="0.25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 x14ac:dyDescent="0.25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 x14ac:dyDescent="0.25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 x14ac:dyDescent="0.25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 x14ac:dyDescent="0.25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 x14ac:dyDescent="0.25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 x14ac:dyDescent="0.25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 x14ac:dyDescent="0.25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 x14ac:dyDescent="0.25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 x14ac:dyDescent="0.25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 x14ac:dyDescent="0.25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 x14ac:dyDescent="0.25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 x14ac:dyDescent="0.25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 x14ac:dyDescent="0.25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 x14ac:dyDescent="0.25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 x14ac:dyDescent="0.25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 x14ac:dyDescent="0.25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 x14ac:dyDescent="0.25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6AFB-D0AC-4216-909C-AF20419F1449}">
  <sheetPr>
    <pageSetUpPr fitToPage="1"/>
  </sheetPr>
  <dimension ref="A2:AA61"/>
  <sheetViews>
    <sheetView zoomScale="90" zoomScaleNormal="9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E51" sqref="AE51"/>
    </sheetView>
  </sheetViews>
  <sheetFormatPr defaultColWidth="9.1796875" defaultRowHeight="15.5" x14ac:dyDescent="0.35"/>
  <cols>
    <col min="1" max="6" width="9.1796875" style="43"/>
    <col min="7" max="7" width="29.1796875" style="43" customWidth="1"/>
    <col min="8" max="8" width="14.1796875" style="44" bestFit="1" customWidth="1"/>
    <col min="9" max="9" width="4.26953125" style="43" customWidth="1"/>
    <col min="10" max="10" width="13.81640625" style="43" customWidth="1"/>
    <col min="11" max="11" width="12.81640625" style="43" customWidth="1"/>
    <col min="12" max="21" width="0" style="43" hidden="1" customWidth="1"/>
    <col min="22" max="22" width="0.453125" style="43" customWidth="1"/>
    <col min="23" max="24" width="0" style="43" hidden="1" customWidth="1"/>
    <col min="25" max="25" width="18.81640625" style="43" hidden="1" customWidth="1"/>
    <col min="26" max="26" width="20.26953125" style="43" hidden="1" customWidth="1"/>
    <col min="27" max="27" width="17.54296875" style="43" hidden="1" customWidth="1"/>
    <col min="28" max="28" width="0" style="43" hidden="1" customWidth="1"/>
    <col min="29" max="16384" width="9.1796875" style="43"/>
  </cols>
  <sheetData>
    <row r="2" spans="1:23" x14ac:dyDescent="0.35">
      <c r="A2" s="42" t="s">
        <v>110</v>
      </c>
      <c r="M2" s="43" t="s">
        <v>54</v>
      </c>
    </row>
    <row r="3" spans="1:23" x14ac:dyDescent="0.35">
      <c r="M3" s="43" t="s">
        <v>55</v>
      </c>
      <c r="N3" s="43" t="s">
        <v>56</v>
      </c>
    </row>
    <row r="4" spans="1:23" ht="16" thickBot="1" x14ac:dyDescent="0.4">
      <c r="M4" s="43" t="s">
        <v>57</v>
      </c>
      <c r="N4" s="43" t="s">
        <v>58</v>
      </c>
    </row>
    <row r="5" spans="1:23" x14ac:dyDescent="0.35">
      <c r="A5" s="45"/>
      <c r="B5" s="46"/>
      <c r="C5" s="46"/>
      <c r="D5" s="46"/>
      <c r="E5" s="46"/>
      <c r="F5" s="46"/>
      <c r="G5" s="46"/>
      <c r="H5" s="47" t="s">
        <v>8</v>
      </c>
      <c r="I5" s="46"/>
      <c r="J5" s="48" t="s">
        <v>8</v>
      </c>
    </row>
    <row r="6" spans="1:23" x14ac:dyDescent="0.35">
      <c r="A6" s="49"/>
      <c r="H6" s="50" t="s">
        <v>59</v>
      </c>
      <c r="J6" s="51" t="s">
        <v>59</v>
      </c>
    </row>
    <row r="7" spans="1:23" x14ac:dyDescent="0.35">
      <c r="A7" s="49"/>
      <c r="H7" s="52"/>
      <c r="J7" s="53"/>
    </row>
    <row r="8" spans="1:23" x14ac:dyDescent="0.35">
      <c r="A8" s="49"/>
      <c r="B8" s="54" t="s">
        <v>90</v>
      </c>
      <c r="H8" s="55"/>
      <c r="I8" s="56"/>
      <c r="J8" s="57">
        <f>'Annex 1 - Jan 2026 MTFP'!F24</f>
        <v>202751.45034172031</v>
      </c>
    </row>
    <row r="9" spans="1:23" x14ac:dyDescent="0.35">
      <c r="A9" s="49"/>
      <c r="H9" s="55"/>
      <c r="I9" s="56"/>
      <c r="J9" s="57"/>
    </row>
    <row r="10" spans="1:23" x14ac:dyDescent="0.35">
      <c r="A10" s="49"/>
      <c r="B10" s="54" t="s">
        <v>60</v>
      </c>
      <c r="H10" s="55"/>
      <c r="I10" s="56"/>
      <c r="J10" s="57"/>
    </row>
    <row r="11" spans="1:23" x14ac:dyDescent="0.35">
      <c r="A11" s="49"/>
      <c r="B11" s="58"/>
      <c r="C11" s="54" t="s">
        <v>96</v>
      </c>
      <c r="H11" s="55">
        <v>1106.405</v>
      </c>
      <c r="I11" s="56"/>
      <c r="J11" s="57"/>
      <c r="M11" s="43" t="s">
        <v>61</v>
      </c>
      <c r="W11" s="54" t="s">
        <v>95</v>
      </c>
    </row>
    <row r="12" spans="1:23" x14ac:dyDescent="0.35">
      <c r="A12" s="49"/>
      <c r="B12" s="58"/>
      <c r="C12" s="95" t="s">
        <v>106</v>
      </c>
      <c r="H12" s="81">
        <v>3593.7719999999999</v>
      </c>
      <c r="I12" s="56"/>
      <c r="J12" s="82"/>
      <c r="W12" s="54"/>
    </row>
    <row r="13" spans="1:23" x14ac:dyDescent="0.35">
      <c r="A13" s="49"/>
      <c r="B13" s="58"/>
      <c r="C13" s="95" t="s">
        <v>98</v>
      </c>
      <c r="H13" s="81">
        <v>1000</v>
      </c>
      <c r="I13" s="56"/>
      <c r="J13" s="82"/>
      <c r="W13" s="54"/>
    </row>
    <row r="14" spans="1:23" x14ac:dyDescent="0.35">
      <c r="A14" s="49"/>
      <c r="B14" s="58"/>
      <c r="C14" s="54" t="s">
        <v>107</v>
      </c>
      <c r="H14" s="81">
        <v>5.8440000000000003</v>
      </c>
      <c r="I14" s="56"/>
      <c r="J14" s="82"/>
      <c r="W14" s="54"/>
    </row>
    <row r="15" spans="1:23" x14ac:dyDescent="0.35">
      <c r="A15" s="49"/>
      <c r="B15" s="58"/>
      <c r="C15" s="54" t="s">
        <v>62</v>
      </c>
      <c r="H15" s="83">
        <v>-33.5</v>
      </c>
      <c r="I15" s="84"/>
      <c r="J15" s="85"/>
      <c r="W15" s="54"/>
    </row>
    <row r="16" spans="1:23" x14ac:dyDescent="0.35">
      <c r="A16" s="49"/>
      <c r="B16" s="58"/>
      <c r="C16" s="54"/>
      <c r="H16" s="81"/>
      <c r="I16" s="56"/>
      <c r="J16" s="82">
        <f>SUM(H11:H15)</f>
        <v>5672.5209999999997</v>
      </c>
    </row>
    <row r="17" spans="1:27" x14ac:dyDescent="0.35">
      <c r="A17" s="49"/>
      <c r="B17" s="60" t="s">
        <v>63</v>
      </c>
      <c r="C17" s="54"/>
      <c r="H17" s="81"/>
      <c r="I17" s="56"/>
      <c r="J17" s="82"/>
    </row>
    <row r="18" spans="1:27" x14ac:dyDescent="0.35">
      <c r="A18" s="49"/>
      <c r="B18" s="60"/>
      <c r="C18" s="54"/>
      <c r="H18" s="81"/>
      <c r="I18" s="56"/>
      <c r="J18" s="82"/>
    </row>
    <row r="19" spans="1:27" x14ac:dyDescent="0.35">
      <c r="A19" s="49"/>
      <c r="B19" s="60"/>
      <c r="C19" s="54" t="s">
        <v>97</v>
      </c>
      <c r="H19" s="81">
        <v>-3755.4229999999998</v>
      </c>
      <c r="I19" s="56"/>
      <c r="J19" s="82"/>
      <c r="L19" s="54"/>
      <c r="W19" s="54"/>
    </row>
    <row r="20" spans="1:27" x14ac:dyDescent="0.35">
      <c r="A20" s="49"/>
      <c r="B20" s="60"/>
      <c r="C20" s="54"/>
      <c r="H20" s="59"/>
      <c r="I20" s="56"/>
      <c r="J20" s="57"/>
      <c r="L20" s="54"/>
      <c r="M20" s="54" t="s">
        <v>64</v>
      </c>
      <c r="W20" s="54"/>
    </row>
    <row r="21" spans="1:27" x14ac:dyDescent="0.35">
      <c r="A21" s="49"/>
      <c r="B21" s="58"/>
      <c r="H21" s="55"/>
      <c r="I21" s="56"/>
      <c r="J21" s="57">
        <f>SUM(H18:H20)</f>
        <v>-3755.4229999999998</v>
      </c>
    </row>
    <row r="22" spans="1:27" x14ac:dyDescent="0.35">
      <c r="A22" s="49"/>
      <c r="H22" s="55"/>
      <c r="I22" s="56"/>
      <c r="J22" s="57"/>
    </row>
    <row r="23" spans="1:27" ht="16" thickBot="1" x14ac:dyDescent="0.4">
      <c r="A23" s="49"/>
      <c r="B23" s="54" t="s">
        <v>105</v>
      </c>
      <c r="H23" s="55"/>
      <c r="I23" s="56"/>
      <c r="J23" s="61">
        <f>SUM(J8:J22)</f>
        <v>204668.54834172031</v>
      </c>
    </row>
    <row r="24" spans="1:27" x14ac:dyDescent="0.35">
      <c r="A24" s="49"/>
      <c r="H24" s="55"/>
      <c r="I24" s="56"/>
      <c r="J24" s="57"/>
    </row>
    <row r="25" spans="1:27" ht="16" thickBot="1" x14ac:dyDescent="0.4">
      <c r="A25" s="49"/>
      <c r="B25" s="62" t="s">
        <v>109</v>
      </c>
      <c r="C25" s="62"/>
      <c r="D25" s="62"/>
      <c r="E25" s="62"/>
      <c r="F25" s="62"/>
      <c r="G25" s="62"/>
      <c r="H25" s="63"/>
      <c r="I25" s="64"/>
      <c r="J25" s="65">
        <f>J23-J8</f>
        <v>1917.0979999999981</v>
      </c>
      <c r="Y25" s="54"/>
    </row>
    <row r="26" spans="1:27" ht="16" thickBot="1" x14ac:dyDescent="0.4">
      <c r="A26" s="66"/>
      <c r="B26" s="67"/>
      <c r="C26" s="67"/>
      <c r="D26" s="67"/>
      <c r="E26" s="67"/>
      <c r="F26" s="67"/>
      <c r="G26" s="67"/>
      <c r="H26" s="68"/>
      <c r="I26" s="69"/>
      <c r="J26" s="70"/>
      <c r="N26" s="54" t="s">
        <v>65</v>
      </c>
      <c r="Y26" s="54"/>
    </row>
    <row r="27" spans="1:27" x14ac:dyDescent="0.35">
      <c r="A27" s="45"/>
      <c r="B27" s="46"/>
      <c r="C27" s="46"/>
      <c r="D27" s="46"/>
      <c r="E27" s="46"/>
      <c r="F27" s="46"/>
      <c r="G27" s="46"/>
      <c r="H27" s="71"/>
      <c r="I27" s="72"/>
      <c r="J27" s="73"/>
      <c r="O27" s="74" t="s">
        <v>66</v>
      </c>
    </row>
    <row r="28" spans="1:27" x14ac:dyDescent="0.35">
      <c r="A28" s="49"/>
      <c r="B28" s="54" t="s">
        <v>99</v>
      </c>
      <c r="H28" s="55"/>
      <c r="I28" s="56"/>
      <c r="J28" s="57">
        <f>'Annex 1 - Jan 2026 MTFP'!F35</f>
        <v>-103305.716</v>
      </c>
      <c r="O28" s="43">
        <v>101</v>
      </c>
      <c r="P28" s="43" t="s">
        <v>67</v>
      </c>
    </row>
    <row r="29" spans="1:27" x14ac:dyDescent="0.35">
      <c r="A29" s="49"/>
      <c r="H29" s="55"/>
      <c r="I29" s="56"/>
      <c r="J29" s="57"/>
      <c r="O29" s="43">
        <v>675</v>
      </c>
      <c r="P29" s="43" t="s">
        <v>68</v>
      </c>
      <c r="Y29" s="91"/>
    </row>
    <row r="30" spans="1:27" x14ac:dyDescent="0.35">
      <c r="A30" s="49"/>
      <c r="B30" s="54" t="s">
        <v>100</v>
      </c>
      <c r="H30" s="55"/>
      <c r="I30" s="56"/>
      <c r="J30" s="57">
        <f>'Annex 2 - May 2026 MTFP'!F35</f>
        <v>-104767</v>
      </c>
      <c r="O30" s="43">
        <v>750</v>
      </c>
      <c r="P30" s="54" t="s">
        <v>69</v>
      </c>
    </row>
    <row r="31" spans="1:27" x14ac:dyDescent="0.35">
      <c r="A31" s="49"/>
      <c r="H31" s="55"/>
      <c r="I31" s="56"/>
      <c r="J31" s="57"/>
      <c r="N31" s="75"/>
      <c r="Y31" s="96">
        <v>46023</v>
      </c>
      <c r="Z31" s="96">
        <v>46143</v>
      </c>
      <c r="AA31" s="54" t="s">
        <v>108</v>
      </c>
    </row>
    <row r="32" spans="1:27" ht="16" thickBot="1" x14ac:dyDescent="0.4">
      <c r="A32" s="49"/>
      <c r="B32" s="62" t="s">
        <v>70</v>
      </c>
      <c r="C32" s="62"/>
      <c r="D32" s="62"/>
      <c r="E32" s="62"/>
      <c r="F32" s="62"/>
      <c r="G32" s="62"/>
      <c r="H32" s="63"/>
      <c r="I32" s="64"/>
      <c r="J32" s="76">
        <f>J30-J28</f>
        <v>-1461.2839999999997</v>
      </c>
      <c r="K32" s="92"/>
      <c r="O32" s="77">
        <f>O28+O29+O30</f>
        <v>1526</v>
      </c>
      <c r="P32" s="54" t="s">
        <v>71</v>
      </c>
      <c r="W32" s="54" t="s">
        <v>93</v>
      </c>
      <c r="Y32" s="91">
        <v>-75380465</v>
      </c>
      <c r="Z32" s="92">
        <v>-78307807</v>
      </c>
      <c r="AA32" s="93">
        <f>Z32-Y32</f>
        <v>-2927342</v>
      </c>
    </row>
    <row r="33" spans="1:27" ht="16" thickBot="1" x14ac:dyDescent="0.4">
      <c r="A33" s="49"/>
      <c r="H33" s="55"/>
      <c r="I33" s="56"/>
      <c r="J33" s="57"/>
      <c r="K33" s="92"/>
      <c r="W33" s="54" t="s">
        <v>92</v>
      </c>
      <c r="Y33" s="91">
        <v>-27699451</v>
      </c>
      <c r="Z33" s="92">
        <v>-26254113</v>
      </c>
      <c r="AA33" s="93">
        <f t="shared" ref="AA33:AA34" si="0">Z33-Y33</f>
        <v>1445338</v>
      </c>
    </row>
    <row r="34" spans="1:27" x14ac:dyDescent="0.35">
      <c r="A34" s="45"/>
      <c r="B34" s="46"/>
      <c r="C34" s="46"/>
      <c r="D34" s="46"/>
      <c r="E34" s="46"/>
      <c r="F34" s="46"/>
      <c r="G34" s="46"/>
      <c r="H34" s="71"/>
      <c r="I34" s="72"/>
      <c r="J34" s="78"/>
      <c r="K34" s="92"/>
      <c r="P34" s="54" t="s">
        <v>72</v>
      </c>
      <c r="W34" s="54" t="s">
        <v>94</v>
      </c>
      <c r="Y34" s="91">
        <v>-225800</v>
      </c>
      <c r="Z34" s="92">
        <v>-205048</v>
      </c>
      <c r="AA34" s="93">
        <f t="shared" si="0"/>
        <v>20752</v>
      </c>
    </row>
    <row r="35" spans="1:27" ht="16" thickBot="1" x14ac:dyDescent="0.4">
      <c r="A35" s="49"/>
      <c r="B35" s="54" t="s">
        <v>111</v>
      </c>
      <c r="H35" s="55"/>
      <c r="I35" s="56"/>
      <c r="J35" s="57">
        <f>'Annex 1 - Jan 2026 MTFP'!F37</f>
        <v>-93321.175929999998</v>
      </c>
      <c r="K35" s="92"/>
      <c r="Y35" s="94">
        <f>SUM(Y32:Y34)</f>
        <v>-103305716</v>
      </c>
      <c r="Z35" s="94">
        <f t="shared" ref="Z35:AA35" si="1">SUM(Z32:Z34)</f>
        <v>-104766968</v>
      </c>
      <c r="AA35" s="94">
        <f t="shared" si="1"/>
        <v>-1461252</v>
      </c>
    </row>
    <row r="36" spans="1:27" ht="16" thickTop="1" x14ac:dyDescent="0.35">
      <c r="A36" s="49"/>
      <c r="H36" s="55"/>
      <c r="I36" s="56"/>
      <c r="J36" s="57"/>
      <c r="K36" s="92"/>
    </row>
    <row r="37" spans="1:27" x14ac:dyDescent="0.35">
      <c r="A37" s="49"/>
      <c r="B37" s="54" t="s">
        <v>112</v>
      </c>
      <c r="H37" s="55"/>
      <c r="I37" s="56"/>
      <c r="J37" s="57">
        <v>-93286.5</v>
      </c>
      <c r="Z37" s="93">
        <f>Y33-Z33</f>
        <v>-1445338</v>
      </c>
    </row>
    <row r="38" spans="1:27" x14ac:dyDescent="0.35">
      <c r="A38" s="49"/>
      <c r="H38" s="55"/>
      <c r="I38" s="56"/>
      <c r="J38" s="90"/>
    </row>
    <row r="39" spans="1:27" ht="16" thickBot="1" x14ac:dyDescent="0.4">
      <c r="A39" s="49"/>
      <c r="B39" s="62" t="s">
        <v>70</v>
      </c>
      <c r="C39" s="62"/>
      <c r="D39" s="62"/>
      <c r="E39" s="62"/>
      <c r="F39" s="62"/>
      <c r="G39" s="62"/>
      <c r="H39" s="63"/>
      <c r="I39" s="64"/>
      <c r="J39" s="76">
        <f>J37-J35</f>
        <v>34.675929999997607</v>
      </c>
    </row>
    <row r="40" spans="1:27" ht="16" thickBot="1" x14ac:dyDescent="0.4">
      <c r="A40" s="66"/>
      <c r="B40" s="67"/>
      <c r="C40" s="67"/>
      <c r="D40" s="67"/>
      <c r="E40" s="67"/>
      <c r="F40" s="67"/>
      <c r="G40" s="67"/>
      <c r="H40" s="68"/>
      <c r="I40" s="69"/>
      <c r="J40" s="79"/>
    </row>
    <row r="41" spans="1:27" x14ac:dyDescent="0.35">
      <c r="A41" s="49"/>
      <c r="H41" s="55"/>
      <c r="I41" s="56"/>
      <c r="J41" s="57"/>
    </row>
    <row r="42" spans="1:27" x14ac:dyDescent="0.35">
      <c r="A42" s="49"/>
      <c r="B42" s="54" t="s">
        <v>101</v>
      </c>
      <c r="H42" s="55"/>
      <c r="I42" s="56"/>
      <c r="J42" s="57">
        <f>'Annex 1 - Jan 2026 MTFP'!F45</f>
        <v>-730</v>
      </c>
    </row>
    <row r="43" spans="1:27" x14ac:dyDescent="0.35">
      <c r="A43" s="49"/>
      <c r="H43" s="55"/>
      <c r="I43" s="56"/>
      <c r="J43" s="57"/>
    </row>
    <row r="44" spans="1:27" x14ac:dyDescent="0.35">
      <c r="A44" s="49"/>
      <c r="B44" s="54" t="s">
        <v>102</v>
      </c>
      <c r="H44" s="55"/>
      <c r="I44" s="56"/>
      <c r="J44" s="57">
        <f>'Annex 2 - May 2026 MTFP'!F45</f>
        <v>-730</v>
      </c>
    </row>
    <row r="45" spans="1:27" x14ac:dyDescent="0.35">
      <c r="A45" s="49"/>
      <c r="H45" s="55"/>
      <c r="I45" s="56"/>
      <c r="J45" s="57"/>
    </row>
    <row r="46" spans="1:27" ht="16" thickBot="1" x14ac:dyDescent="0.4">
      <c r="A46" s="49"/>
      <c r="B46" s="62" t="s">
        <v>73</v>
      </c>
      <c r="C46" s="62"/>
      <c r="D46" s="62"/>
      <c r="E46" s="62"/>
      <c r="F46" s="62"/>
      <c r="G46" s="62"/>
      <c r="H46" s="63"/>
      <c r="I46" s="64"/>
      <c r="J46" s="76">
        <f>J44-J42</f>
        <v>0</v>
      </c>
      <c r="M46" s="43" t="s">
        <v>74</v>
      </c>
    </row>
    <row r="47" spans="1:27" ht="16" thickBot="1" x14ac:dyDescent="0.4">
      <c r="A47" s="49"/>
      <c r="H47" s="55"/>
      <c r="I47" s="56"/>
      <c r="J47" s="57"/>
    </row>
    <row r="48" spans="1:27" x14ac:dyDescent="0.35">
      <c r="A48" s="45"/>
      <c r="B48" s="46"/>
      <c r="C48" s="46"/>
      <c r="D48" s="46"/>
      <c r="E48" s="46"/>
      <c r="F48" s="46"/>
      <c r="G48" s="46"/>
      <c r="H48" s="71"/>
      <c r="I48" s="72"/>
      <c r="J48" s="78"/>
    </row>
    <row r="49" spans="1:23" x14ac:dyDescent="0.35">
      <c r="A49" s="49"/>
      <c r="B49" s="43" t="s">
        <v>75</v>
      </c>
      <c r="H49" s="55"/>
      <c r="I49" s="56"/>
      <c r="J49" s="57">
        <f>J25+J32+J39+J46</f>
        <v>490.48992999999609</v>
      </c>
    </row>
    <row r="50" spans="1:23" x14ac:dyDescent="0.35">
      <c r="A50" s="49"/>
      <c r="H50" s="55"/>
      <c r="I50" s="56"/>
      <c r="J50" s="57"/>
    </row>
    <row r="51" spans="1:23" x14ac:dyDescent="0.35">
      <c r="A51" s="49"/>
      <c r="B51" s="54" t="s">
        <v>103</v>
      </c>
      <c r="H51" s="55"/>
      <c r="I51" s="56"/>
      <c r="J51" s="57">
        <f>'Annex 1 - Jan 2026 MTFP'!F49</f>
        <v>5394.5584117203252</v>
      </c>
    </row>
    <row r="52" spans="1:23" x14ac:dyDescent="0.35">
      <c r="A52" s="49"/>
      <c r="H52" s="55"/>
      <c r="I52" s="56"/>
      <c r="J52" s="57"/>
    </row>
    <row r="53" spans="1:23" ht="16" thickBot="1" x14ac:dyDescent="0.4">
      <c r="A53" s="49"/>
      <c r="B53" s="62" t="s">
        <v>104</v>
      </c>
      <c r="C53" s="62"/>
      <c r="D53" s="62"/>
      <c r="E53" s="62"/>
      <c r="F53" s="62"/>
      <c r="G53" s="62"/>
      <c r="H53" s="63"/>
      <c r="I53" s="56"/>
      <c r="J53" s="86">
        <f>J51+J49</f>
        <v>5885.0483417203213</v>
      </c>
      <c r="M53" s="43" t="s">
        <v>76</v>
      </c>
      <c r="W53" s="54"/>
    </row>
    <row r="54" spans="1:23" ht="16" thickBot="1" x14ac:dyDescent="0.4">
      <c r="A54" s="66"/>
      <c r="B54" s="67"/>
      <c r="C54" s="67"/>
      <c r="D54" s="67"/>
      <c r="E54" s="67"/>
      <c r="F54" s="67"/>
      <c r="G54" s="67"/>
      <c r="H54" s="68"/>
      <c r="I54" s="69"/>
      <c r="J54" s="80"/>
    </row>
    <row r="61" spans="1:23" x14ac:dyDescent="0.35">
      <c r="J61" s="56"/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&amp;CPage &amp;P of &amp;N&amp;R&amp;D</oddFooter>
  </headerFooter>
  <ignoredErrors>
    <ignoredError sqref="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1 - Jan 2026 MTFP</vt:lpstr>
      <vt:lpstr>Annex 2 - May 2026 MTFP</vt:lpstr>
      <vt:lpstr>Annex 3 - MTFP rec Jan-May 2026</vt:lpstr>
      <vt:lpstr>'Annex 1 - Jan 2026 MTFP'!Print_Area</vt:lpstr>
      <vt:lpstr>'Annex 2 - May 2026 MTFP'!Print_Area</vt:lpstr>
      <vt:lpstr>'Annex 3 - MTFP rec Jan-May 2026'!Print_Area</vt:lpstr>
    </vt:vector>
  </TitlesOfParts>
  <Company>Gwent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Coe, Matthew</dc:creator>
  <cp:lastModifiedBy>Garwood, Darren</cp:lastModifiedBy>
  <dcterms:created xsi:type="dcterms:W3CDTF">2025-06-05T15:50:21Z</dcterms:created>
  <dcterms:modified xsi:type="dcterms:W3CDTF">2026-06-22T08:04:37Z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cd28b-79a3-4a0f-b0ff-4b75658b1549_Enabled">
    <vt:lpwstr>true</vt:lpwstr>
  </property>
  <property fmtid="{D5CDD505-2E9C-101B-9397-08002B2CF9AE}" pid="3" name="MSIP_Label_f2acd28b-79a3-4a0f-b0ff-4b75658b1549_SetDate">
    <vt:lpwstr>2025-06-05T17:07:48Z</vt:lpwstr>
  </property>
  <property fmtid="{D5CDD505-2E9C-101B-9397-08002B2CF9AE}" pid="4" name="MSIP_Label_f2acd28b-79a3-4a0f-b0ff-4b75658b1549_Method">
    <vt:lpwstr>Standard</vt:lpwstr>
  </property>
  <property fmtid="{D5CDD505-2E9C-101B-9397-08002B2CF9AE}" pid="5" name="MSIP_Label_f2acd28b-79a3-4a0f-b0ff-4b75658b1549_Name">
    <vt:lpwstr>OFFICIAL</vt:lpwstr>
  </property>
  <property fmtid="{D5CDD505-2E9C-101B-9397-08002B2CF9AE}" pid="6" name="MSIP_Label_f2acd28b-79a3-4a0f-b0ff-4b75658b1549_SiteId">
    <vt:lpwstr>e46c8472-ef5d-4b63-bc74-4a60db42c371</vt:lpwstr>
  </property>
  <property fmtid="{D5CDD505-2E9C-101B-9397-08002B2CF9AE}" pid="7" name="MSIP_Label_f2acd28b-79a3-4a0f-b0ff-4b75658b1549_ActionId">
    <vt:lpwstr>3f06cd09-60be-4d4d-a6aa-7266244da704</vt:lpwstr>
  </property>
  <property fmtid="{D5CDD505-2E9C-101B-9397-08002B2CF9AE}" pid="8" name="MSIP_Label_f2acd28b-79a3-4a0f-b0ff-4b75658b1549_ContentBits">
    <vt:lpwstr>0</vt:lpwstr>
  </property>
  <property fmtid="{D5CDD505-2E9C-101B-9397-08002B2CF9AE}" pid="9" name="MSIP_Label_f2acd28b-79a3-4a0f-b0ff-4b75658b1549_Tag">
    <vt:lpwstr>10, 3, 0, 1</vt:lpwstr>
  </property>
</Properties>
</file>